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CUENTA PUB 2024\"/>
    </mc:Choice>
  </mc:AlternateContent>
  <bookViews>
    <workbookView xWindow="0" yWindow="0" windowWidth="17280" windowHeight="7248"/>
  </bookViews>
  <sheets>
    <sheet name="EADID" sheetId="1" r:id="rId1"/>
  </sheets>
  <definedNames>
    <definedName name="_xlnm._FilterDatabase" localSheetId="0" hidden="1">EADID!$A$6:$G$528</definedName>
    <definedName name="_xlnm.Print_Area" localSheetId="0">EADID!$A$1:$G$526</definedName>
    <definedName name="_xlnm.Print_Titles" localSheetId="0">EADID!$1:$7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2" i="1" l="1"/>
  <c r="G528" i="1"/>
  <c r="F527" i="1"/>
  <c r="G527" i="1" s="1"/>
  <c r="D527" i="1"/>
  <c r="B527" i="1"/>
  <c r="E526" i="1"/>
  <c r="G526" i="1" s="1"/>
  <c r="E525" i="1"/>
  <c r="G525" i="1" s="1"/>
  <c r="E524" i="1"/>
  <c r="G524" i="1" s="1"/>
  <c r="E523" i="1"/>
  <c r="G523" i="1" s="1"/>
  <c r="E522" i="1"/>
  <c r="G522" i="1" s="1"/>
  <c r="E521" i="1"/>
  <c r="G521" i="1" s="1"/>
  <c r="E520" i="1"/>
  <c r="G520" i="1" s="1"/>
  <c r="E519" i="1"/>
  <c r="F518" i="1"/>
  <c r="D518" i="1"/>
  <c r="B518" i="1"/>
  <c r="E517" i="1"/>
  <c r="G517" i="1" s="1"/>
  <c r="E516" i="1"/>
  <c r="G516" i="1" s="1"/>
  <c r="E515" i="1"/>
  <c r="G515" i="1" s="1"/>
  <c r="E514" i="1"/>
  <c r="G514" i="1" s="1"/>
  <c r="E513" i="1"/>
  <c r="G513" i="1" s="1"/>
  <c r="E512" i="1"/>
  <c r="G512" i="1" s="1"/>
  <c r="E511" i="1"/>
  <c r="G511" i="1" s="1"/>
  <c r="E510" i="1"/>
  <c r="G510" i="1" s="1"/>
  <c r="E509" i="1"/>
  <c r="G509" i="1" s="1"/>
  <c r="E508" i="1"/>
  <c r="G508" i="1" s="1"/>
  <c r="E507" i="1"/>
  <c r="G507" i="1" s="1"/>
  <c r="E506" i="1"/>
  <c r="G506" i="1" s="1"/>
  <c r="E505" i="1"/>
  <c r="G505" i="1" s="1"/>
  <c r="E504" i="1"/>
  <c r="G504" i="1" s="1"/>
  <c r="E503" i="1"/>
  <c r="G503" i="1" s="1"/>
  <c r="G502" i="1"/>
  <c r="E502" i="1"/>
  <c r="F501" i="1"/>
  <c r="D501" i="1"/>
  <c r="B501" i="1"/>
  <c r="E500" i="1"/>
  <c r="G500" i="1" s="1"/>
  <c r="E499" i="1"/>
  <c r="G499" i="1" s="1"/>
  <c r="E498" i="1"/>
  <c r="G498" i="1" s="1"/>
  <c r="E497" i="1"/>
  <c r="G497" i="1" s="1"/>
  <c r="F495" i="1"/>
  <c r="D495" i="1"/>
  <c r="B495" i="1"/>
  <c r="E494" i="1"/>
  <c r="G494" i="1" s="1"/>
  <c r="F493" i="1"/>
  <c r="D493" i="1"/>
  <c r="B493" i="1"/>
  <c r="E491" i="1"/>
  <c r="G491" i="1" s="1"/>
  <c r="F490" i="1"/>
  <c r="D490" i="1"/>
  <c r="B490" i="1"/>
  <c r="E488" i="1"/>
  <c r="G488" i="1" s="1"/>
  <c r="F487" i="1"/>
  <c r="D487" i="1"/>
  <c r="B487" i="1"/>
  <c r="E486" i="1"/>
  <c r="G486" i="1" s="1"/>
  <c r="E485" i="1"/>
  <c r="G485" i="1" s="1"/>
  <c r="E484" i="1"/>
  <c r="G484" i="1" s="1"/>
  <c r="E483" i="1"/>
  <c r="G483" i="1" s="1"/>
  <c r="E482" i="1"/>
  <c r="G482" i="1" s="1"/>
  <c r="E481" i="1"/>
  <c r="G481" i="1" s="1"/>
  <c r="E480" i="1"/>
  <c r="G480" i="1" s="1"/>
  <c r="E479" i="1"/>
  <c r="G479" i="1" s="1"/>
  <c r="E478" i="1"/>
  <c r="G478" i="1" s="1"/>
  <c r="E477" i="1"/>
  <c r="G477" i="1" s="1"/>
  <c r="E475" i="1"/>
  <c r="G475" i="1" s="1"/>
  <c r="E474" i="1"/>
  <c r="E473" i="1"/>
  <c r="G473" i="1" s="1"/>
  <c r="F472" i="1"/>
  <c r="D472" i="1"/>
  <c r="B472" i="1"/>
  <c r="E471" i="1"/>
  <c r="G471" i="1" s="1"/>
  <c r="E470" i="1"/>
  <c r="G470" i="1" s="1"/>
  <c r="F469" i="1"/>
  <c r="D469" i="1"/>
  <c r="B469" i="1"/>
  <c r="E468" i="1"/>
  <c r="G468" i="1" s="1"/>
  <c r="E467" i="1"/>
  <c r="G467" i="1" s="1"/>
  <c r="E466" i="1"/>
  <c r="F465" i="1"/>
  <c r="D465" i="1"/>
  <c r="B465" i="1"/>
  <c r="E464" i="1"/>
  <c r="G464" i="1" s="1"/>
  <c r="E463" i="1"/>
  <c r="G463" i="1" s="1"/>
  <c r="E462" i="1"/>
  <c r="G462" i="1" s="1"/>
  <c r="E461" i="1"/>
  <c r="G461" i="1" s="1"/>
  <c r="E460" i="1"/>
  <c r="G460" i="1" s="1"/>
  <c r="E459" i="1"/>
  <c r="G459" i="1" s="1"/>
  <c r="G458" i="1"/>
  <c r="F457" i="1"/>
  <c r="D457" i="1"/>
  <c r="B457" i="1"/>
  <c r="E456" i="1"/>
  <c r="G456" i="1" s="1"/>
  <c r="E455" i="1"/>
  <c r="G455" i="1" s="1"/>
  <c r="E454" i="1"/>
  <c r="G454" i="1" s="1"/>
  <c r="E453" i="1"/>
  <c r="G453" i="1" s="1"/>
  <c r="E452" i="1"/>
  <c r="G452" i="1" s="1"/>
  <c r="E451" i="1"/>
  <c r="G451" i="1" s="1"/>
  <c r="E450" i="1"/>
  <c r="G450" i="1" s="1"/>
  <c r="E449" i="1"/>
  <c r="G449" i="1" s="1"/>
  <c r="E448" i="1"/>
  <c r="G448" i="1" s="1"/>
  <c r="E447" i="1"/>
  <c r="G447" i="1" s="1"/>
  <c r="E446" i="1"/>
  <c r="G446" i="1" s="1"/>
  <c r="E445" i="1"/>
  <c r="G445" i="1" s="1"/>
  <c r="E444" i="1"/>
  <c r="G444" i="1" s="1"/>
  <c r="E443" i="1"/>
  <c r="G443" i="1" s="1"/>
  <c r="E442" i="1"/>
  <c r="G442" i="1" s="1"/>
  <c r="E441" i="1"/>
  <c r="G441" i="1" s="1"/>
  <c r="E440" i="1"/>
  <c r="G440" i="1" s="1"/>
  <c r="E439" i="1"/>
  <c r="G439" i="1" s="1"/>
  <c r="E438" i="1"/>
  <c r="G438" i="1" s="1"/>
  <c r="E437" i="1"/>
  <c r="G437" i="1" s="1"/>
  <c r="E436" i="1"/>
  <c r="G436" i="1" s="1"/>
  <c r="E435" i="1"/>
  <c r="G435" i="1" s="1"/>
  <c r="E434" i="1"/>
  <c r="G434" i="1" s="1"/>
  <c r="E433" i="1"/>
  <c r="G433" i="1" s="1"/>
  <c r="E432" i="1"/>
  <c r="G432" i="1" s="1"/>
  <c r="E431" i="1"/>
  <c r="G431" i="1" s="1"/>
  <c r="E430" i="1"/>
  <c r="G430" i="1" s="1"/>
  <c r="E429" i="1"/>
  <c r="G429" i="1" s="1"/>
  <c r="E428" i="1"/>
  <c r="G428" i="1" s="1"/>
  <c r="E427" i="1"/>
  <c r="G427" i="1" s="1"/>
  <c r="E426" i="1"/>
  <c r="G426" i="1" s="1"/>
  <c r="E425" i="1"/>
  <c r="G425" i="1" s="1"/>
  <c r="E424" i="1"/>
  <c r="G424" i="1" s="1"/>
  <c r="E423" i="1"/>
  <c r="G423" i="1" s="1"/>
  <c r="E422" i="1"/>
  <c r="G422" i="1" s="1"/>
  <c r="E421" i="1"/>
  <c r="G421" i="1" s="1"/>
  <c r="E420" i="1"/>
  <c r="G420" i="1" s="1"/>
  <c r="E419" i="1"/>
  <c r="G419" i="1" s="1"/>
  <c r="E418" i="1"/>
  <c r="G418" i="1" s="1"/>
  <c r="E417" i="1"/>
  <c r="G417" i="1" s="1"/>
  <c r="E416" i="1"/>
  <c r="G416" i="1" s="1"/>
  <c r="E415" i="1"/>
  <c r="G415" i="1" s="1"/>
  <c r="E414" i="1"/>
  <c r="G414" i="1" s="1"/>
  <c r="E413" i="1"/>
  <c r="G413" i="1" s="1"/>
  <c r="E412" i="1"/>
  <c r="G412" i="1" s="1"/>
  <c r="E411" i="1"/>
  <c r="G411" i="1" s="1"/>
  <c r="E410" i="1"/>
  <c r="G410" i="1" s="1"/>
  <c r="E409" i="1"/>
  <c r="G409" i="1" s="1"/>
  <c r="E408" i="1"/>
  <c r="G408" i="1" s="1"/>
  <c r="E407" i="1"/>
  <c r="G407" i="1" s="1"/>
  <c r="F405" i="1"/>
  <c r="D405" i="1"/>
  <c r="B405" i="1"/>
  <c r="E403" i="1"/>
  <c r="G403" i="1" s="1"/>
  <c r="F401" i="1"/>
  <c r="D401" i="1"/>
  <c r="B401" i="1"/>
  <c r="E399" i="1"/>
  <c r="F398" i="1"/>
  <c r="D398" i="1"/>
  <c r="B398" i="1"/>
  <c r="C397" i="1"/>
  <c r="C396" i="1" s="1"/>
  <c r="F396" i="1"/>
  <c r="D396" i="1"/>
  <c r="B396" i="1"/>
  <c r="G395" i="1"/>
  <c r="E395" i="1"/>
  <c r="E394" i="1"/>
  <c r="G394" i="1" s="1"/>
  <c r="E393" i="1"/>
  <c r="G393" i="1" s="1"/>
  <c r="E392" i="1"/>
  <c r="G392" i="1" s="1"/>
  <c r="E390" i="1"/>
  <c r="F389" i="1"/>
  <c r="D389" i="1"/>
  <c r="B389" i="1"/>
  <c r="F387" i="1"/>
  <c r="D387" i="1"/>
  <c r="B387" i="1"/>
  <c r="E386" i="1"/>
  <c r="G386" i="1" s="1"/>
  <c r="E385" i="1"/>
  <c r="G385" i="1" s="1"/>
  <c r="E384" i="1"/>
  <c r="F383" i="1"/>
  <c r="D383" i="1"/>
  <c r="B383" i="1"/>
  <c r="F380" i="1"/>
  <c r="D380" i="1"/>
  <c r="B380" i="1"/>
  <c r="E379" i="1"/>
  <c r="G379" i="1" s="1"/>
  <c r="G378" i="1"/>
  <c r="E378" i="1"/>
  <c r="E377" i="1"/>
  <c r="G377" i="1" s="1"/>
  <c r="E376" i="1"/>
  <c r="G376" i="1" s="1"/>
  <c r="E375" i="1"/>
  <c r="G375" i="1" s="1"/>
  <c r="E374" i="1"/>
  <c r="G374" i="1" s="1"/>
  <c r="E373" i="1"/>
  <c r="G373" i="1" s="1"/>
  <c r="E372" i="1"/>
  <c r="G372" i="1" s="1"/>
  <c r="E371" i="1"/>
  <c r="G371" i="1" s="1"/>
  <c r="E370" i="1"/>
  <c r="F369" i="1"/>
  <c r="D369" i="1"/>
  <c r="B369" i="1"/>
  <c r="C365" i="1"/>
  <c r="F365" i="1"/>
  <c r="D365" i="1"/>
  <c r="B365" i="1"/>
  <c r="E364" i="1"/>
  <c r="F363" i="1"/>
  <c r="D363" i="1"/>
  <c r="B363" i="1"/>
  <c r="B362" i="1" s="1"/>
  <c r="G361" i="1"/>
  <c r="E361" i="1"/>
  <c r="E360" i="1"/>
  <c r="F359" i="1"/>
  <c r="D359" i="1"/>
  <c r="B359" i="1"/>
  <c r="E358" i="1"/>
  <c r="G358" i="1" s="1"/>
  <c r="E357" i="1"/>
  <c r="G357" i="1" s="1"/>
  <c r="E356" i="1"/>
  <c r="G356" i="1" s="1"/>
  <c r="E355" i="1"/>
  <c r="G355" i="1" s="1"/>
  <c r="E354" i="1"/>
  <c r="G354" i="1" s="1"/>
  <c r="E353" i="1"/>
  <c r="G353" i="1" s="1"/>
  <c r="D352" i="1"/>
  <c r="D336" i="1" s="1"/>
  <c r="E351" i="1"/>
  <c r="G351" i="1" s="1"/>
  <c r="E350" i="1"/>
  <c r="G350" i="1" s="1"/>
  <c r="E349" i="1"/>
  <c r="G349" i="1" s="1"/>
  <c r="E348" i="1"/>
  <c r="G348" i="1" s="1"/>
  <c r="E347" i="1"/>
  <c r="G347" i="1" s="1"/>
  <c r="E346" i="1"/>
  <c r="G346" i="1" s="1"/>
  <c r="G345" i="1"/>
  <c r="E345" i="1"/>
  <c r="E344" i="1"/>
  <c r="G344" i="1" s="1"/>
  <c r="E343" i="1"/>
  <c r="G343" i="1" s="1"/>
  <c r="E342" i="1"/>
  <c r="G342" i="1" s="1"/>
  <c r="E341" i="1"/>
  <c r="G341" i="1" s="1"/>
  <c r="E340" i="1"/>
  <c r="G340" i="1" s="1"/>
  <c r="E339" i="1"/>
  <c r="G339" i="1" s="1"/>
  <c r="E338" i="1"/>
  <c r="G338" i="1" s="1"/>
  <c r="G337" i="1"/>
  <c r="F336" i="1"/>
  <c r="B336" i="1"/>
  <c r="F334" i="1"/>
  <c r="D334" i="1"/>
  <c r="B334" i="1"/>
  <c r="C333" i="1"/>
  <c r="E333" i="1" s="1"/>
  <c r="G333" i="1" s="1"/>
  <c r="C332" i="1"/>
  <c r="E332" i="1" s="1"/>
  <c r="G332" i="1" s="1"/>
  <c r="F331" i="1"/>
  <c r="D331" i="1"/>
  <c r="B331" i="1"/>
  <c r="E330" i="1"/>
  <c r="F329" i="1"/>
  <c r="D329" i="1"/>
  <c r="B329" i="1"/>
  <c r="E328" i="1"/>
  <c r="G328" i="1" s="1"/>
  <c r="G327" i="1"/>
  <c r="F326" i="1"/>
  <c r="D326" i="1"/>
  <c r="B326" i="1"/>
  <c r="E325" i="1"/>
  <c r="G325" i="1" s="1"/>
  <c r="E324" i="1"/>
  <c r="G324" i="1" s="1"/>
  <c r="F323" i="1"/>
  <c r="D322" i="1"/>
  <c r="B322" i="1"/>
  <c r="E320" i="1"/>
  <c r="G320" i="1" s="1"/>
  <c r="F319" i="1"/>
  <c r="D319" i="1"/>
  <c r="B319" i="1"/>
  <c r="E318" i="1"/>
  <c r="G318" i="1" s="1"/>
  <c r="E317" i="1"/>
  <c r="G317" i="1" s="1"/>
  <c r="F316" i="1"/>
  <c r="G315" i="1"/>
  <c r="E315" i="1"/>
  <c r="E314" i="1"/>
  <c r="G314" i="1" s="1"/>
  <c r="E313" i="1"/>
  <c r="D312" i="1"/>
  <c r="B312" i="1"/>
  <c r="E309" i="1"/>
  <c r="G309" i="1" s="1"/>
  <c r="E308" i="1"/>
  <c r="G308" i="1" s="1"/>
  <c r="E307" i="1"/>
  <c r="G307" i="1" s="1"/>
  <c r="E306" i="1"/>
  <c r="G306" i="1" s="1"/>
  <c r="F304" i="1"/>
  <c r="D304" i="1"/>
  <c r="B304" i="1"/>
  <c r="F302" i="1"/>
  <c r="D302" i="1"/>
  <c r="B302" i="1"/>
  <c r="E301" i="1"/>
  <c r="G301" i="1" s="1"/>
  <c r="E300" i="1"/>
  <c r="G300" i="1" s="1"/>
  <c r="E299" i="1"/>
  <c r="G299" i="1" s="1"/>
  <c r="E298" i="1"/>
  <c r="G298" i="1" s="1"/>
  <c r="E297" i="1"/>
  <c r="G297" i="1" s="1"/>
  <c r="E296" i="1"/>
  <c r="G296" i="1" s="1"/>
  <c r="E295" i="1"/>
  <c r="G295" i="1" s="1"/>
  <c r="E294" i="1"/>
  <c r="G294" i="1" s="1"/>
  <c r="E293" i="1"/>
  <c r="F292" i="1"/>
  <c r="D292" i="1"/>
  <c r="B292" i="1"/>
  <c r="C290" i="1"/>
  <c r="F290" i="1"/>
  <c r="D290" i="1"/>
  <c r="B290" i="1"/>
  <c r="E289" i="1"/>
  <c r="G289" i="1" s="1"/>
  <c r="E288" i="1"/>
  <c r="G288" i="1" s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G279" i="1" s="1"/>
  <c r="F277" i="1"/>
  <c r="D277" i="1"/>
  <c r="B277" i="1"/>
  <c r="E276" i="1"/>
  <c r="G276" i="1" s="1"/>
  <c r="E275" i="1"/>
  <c r="G275" i="1" s="1"/>
  <c r="E274" i="1"/>
  <c r="G274" i="1" s="1"/>
  <c r="E273" i="1"/>
  <c r="G273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G265" i="1"/>
  <c r="E265" i="1"/>
  <c r="E264" i="1"/>
  <c r="G264" i="1" s="1"/>
  <c r="E263" i="1"/>
  <c r="G263" i="1" s="1"/>
  <c r="E262" i="1"/>
  <c r="G262" i="1" s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F250" i="1"/>
  <c r="D250" i="1"/>
  <c r="B250" i="1"/>
  <c r="E249" i="1"/>
  <c r="G249" i="1" s="1"/>
  <c r="E248" i="1"/>
  <c r="G248" i="1" s="1"/>
  <c r="E247" i="1"/>
  <c r="G247" i="1" s="1"/>
  <c r="G246" i="1"/>
  <c r="E246" i="1"/>
  <c r="E245" i="1"/>
  <c r="G245" i="1" s="1"/>
  <c r="G244" i="1"/>
  <c r="E244" i="1"/>
  <c r="E243" i="1"/>
  <c r="G243" i="1" s="1"/>
  <c r="E242" i="1"/>
  <c r="G242" i="1" s="1"/>
  <c r="E241" i="1"/>
  <c r="G241" i="1" s="1"/>
  <c r="G240" i="1"/>
  <c r="F239" i="1"/>
  <c r="D239" i="1"/>
  <c r="B239" i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G224" i="1"/>
  <c r="E224" i="1"/>
  <c r="F223" i="1"/>
  <c r="D223" i="1"/>
  <c r="B223" i="1"/>
  <c r="E221" i="1"/>
  <c r="F220" i="1"/>
  <c r="D220" i="1"/>
  <c r="B220" i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G204" i="1"/>
  <c r="E204" i="1"/>
  <c r="G203" i="1"/>
  <c r="E203" i="1"/>
  <c r="E202" i="1"/>
  <c r="G202" i="1" s="1"/>
  <c r="E201" i="1"/>
  <c r="G201" i="1" s="1"/>
  <c r="E200" i="1"/>
  <c r="G200" i="1" s="1"/>
  <c r="G199" i="1"/>
  <c r="E199" i="1"/>
  <c r="G198" i="1"/>
  <c r="E198" i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G188" i="1"/>
  <c r="E188" i="1"/>
  <c r="E187" i="1"/>
  <c r="G187" i="1" s="1"/>
  <c r="E186" i="1"/>
  <c r="G186" i="1" s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E170" i="1"/>
  <c r="G170" i="1" s="1"/>
  <c r="E169" i="1"/>
  <c r="G169" i="1" s="1"/>
  <c r="E168" i="1"/>
  <c r="G168" i="1" s="1"/>
  <c r="G167" i="1"/>
  <c r="E167" i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F157" i="1"/>
  <c r="D157" i="1"/>
  <c r="B157" i="1"/>
  <c r="E156" i="1"/>
  <c r="G156" i="1" s="1"/>
  <c r="F154" i="1"/>
  <c r="D154" i="1"/>
  <c r="B154" i="1"/>
  <c r="E153" i="1"/>
  <c r="G153" i="1" s="1"/>
  <c r="E152" i="1"/>
  <c r="G152" i="1" s="1"/>
  <c r="E151" i="1"/>
  <c r="G151" i="1" s="1"/>
  <c r="E150" i="1"/>
  <c r="G150" i="1" s="1"/>
  <c r="E149" i="1"/>
  <c r="G149" i="1" s="1"/>
  <c r="E148" i="1"/>
  <c r="G148" i="1" s="1"/>
  <c r="F146" i="1"/>
  <c r="D146" i="1"/>
  <c r="B146" i="1"/>
  <c r="G145" i="1"/>
  <c r="E145" i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G136" i="1"/>
  <c r="E136" i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7" i="1"/>
  <c r="G127" i="1" s="1"/>
  <c r="F126" i="1"/>
  <c r="D126" i="1"/>
  <c r="B126" i="1"/>
  <c r="E125" i="1"/>
  <c r="G125" i="1" s="1"/>
  <c r="G124" i="1"/>
  <c r="E124" i="1"/>
  <c r="E123" i="1"/>
  <c r="G123" i="1" s="1"/>
  <c r="G122" i="1"/>
  <c r="E122" i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G115" i="1" s="1"/>
  <c r="E114" i="1"/>
  <c r="G114" i="1" s="1"/>
  <c r="E113" i="1"/>
  <c r="E112" i="1"/>
  <c r="G112" i="1" s="1"/>
  <c r="E111" i="1"/>
  <c r="F110" i="1"/>
  <c r="D110" i="1"/>
  <c r="B110" i="1"/>
  <c r="E109" i="1"/>
  <c r="G109" i="1" s="1"/>
  <c r="E108" i="1"/>
  <c r="G108" i="1" s="1"/>
  <c r="E107" i="1"/>
  <c r="G107" i="1" s="1"/>
  <c r="E106" i="1"/>
  <c r="G106" i="1" s="1"/>
  <c r="E105" i="1"/>
  <c r="G105" i="1" s="1"/>
  <c r="E104" i="1"/>
  <c r="G104" i="1" s="1"/>
  <c r="E103" i="1"/>
  <c r="G103" i="1" s="1"/>
  <c r="E102" i="1"/>
  <c r="G102" i="1" s="1"/>
  <c r="F101" i="1"/>
  <c r="D101" i="1"/>
  <c r="B101" i="1"/>
  <c r="E100" i="1"/>
  <c r="G100" i="1" s="1"/>
  <c r="E99" i="1"/>
  <c r="G99" i="1" s="1"/>
  <c r="F98" i="1"/>
  <c r="D98" i="1"/>
  <c r="B98" i="1"/>
  <c r="E97" i="1"/>
  <c r="G97" i="1" s="1"/>
  <c r="E96" i="1"/>
  <c r="G96" i="1" s="1"/>
  <c r="E95" i="1"/>
  <c r="G95" i="1" s="1"/>
  <c r="E94" i="1"/>
  <c r="G94" i="1" s="1"/>
  <c r="E93" i="1"/>
  <c r="G93" i="1" s="1"/>
  <c r="G92" i="1"/>
  <c r="E92" i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F83" i="1"/>
  <c r="D83" i="1"/>
  <c r="B83" i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G76" i="1"/>
  <c r="E76" i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F64" i="1"/>
  <c r="D64" i="1"/>
  <c r="B64" i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G55" i="1"/>
  <c r="E54" i="1"/>
  <c r="E53" i="1"/>
  <c r="G53" i="1" s="1"/>
  <c r="G52" i="1"/>
  <c r="E52" i="1"/>
  <c r="F51" i="1"/>
  <c r="D51" i="1"/>
  <c r="B51" i="1"/>
  <c r="E48" i="1"/>
  <c r="G48" i="1" s="1"/>
  <c r="E47" i="1"/>
  <c r="G47" i="1" s="1"/>
  <c r="E46" i="1"/>
  <c r="G46" i="1" s="1"/>
  <c r="F44" i="1"/>
  <c r="F43" i="1" s="1"/>
  <c r="D44" i="1"/>
  <c r="D43" i="1" s="1"/>
  <c r="D42" i="1" s="1"/>
  <c r="B44" i="1"/>
  <c r="B43" i="1" s="1"/>
  <c r="B42" i="1" s="1"/>
  <c r="E41" i="1"/>
  <c r="G41" i="1" s="1"/>
  <c r="E40" i="1"/>
  <c r="G40" i="1" s="1"/>
  <c r="F38" i="1"/>
  <c r="D38" i="1"/>
  <c r="B38" i="1"/>
  <c r="E37" i="1"/>
  <c r="G37" i="1" s="1"/>
  <c r="E36" i="1"/>
  <c r="G36" i="1" s="1"/>
  <c r="E35" i="1"/>
  <c r="G35" i="1" s="1"/>
  <c r="E33" i="1"/>
  <c r="F32" i="1"/>
  <c r="D32" i="1"/>
  <c r="B32" i="1"/>
  <c r="G31" i="1"/>
  <c r="E31" i="1"/>
  <c r="F29" i="1"/>
  <c r="D29" i="1"/>
  <c r="B29" i="1"/>
  <c r="E28" i="1"/>
  <c r="G28" i="1" s="1"/>
  <c r="E27" i="1"/>
  <c r="G27" i="1" s="1"/>
  <c r="E26" i="1"/>
  <c r="G26" i="1" s="1"/>
  <c r="E25" i="1"/>
  <c r="G25" i="1" s="1"/>
  <c r="F23" i="1"/>
  <c r="D23" i="1"/>
  <c r="B23" i="1"/>
  <c r="E21" i="1"/>
  <c r="G21" i="1" s="1"/>
  <c r="F19" i="1"/>
  <c r="D19" i="1"/>
  <c r="B19" i="1"/>
  <c r="C18" i="1"/>
  <c r="E18" i="1" s="1"/>
  <c r="G18" i="1" s="1"/>
  <c r="C17" i="1"/>
  <c r="E17" i="1" s="1"/>
  <c r="G17" i="1" s="1"/>
  <c r="C16" i="1"/>
  <c r="E16" i="1" s="1"/>
  <c r="G16" i="1" s="1"/>
  <c r="C15" i="1"/>
  <c r="C14" i="1"/>
  <c r="E14" i="1" s="1"/>
  <c r="G14" i="1" s="1"/>
  <c r="F13" i="1"/>
  <c r="D13" i="1"/>
  <c r="B13" i="1"/>
  <c r="C11" i="1"/>
  <c r="F11" i="1"/>
  <c r="D11" i="1"/>
  <c r="B11" i="1"/>
  <c r="D362" i="1" l="1"/>
  <c r="C493" i="1"/>
  <c r="D311" i="1"/>
  <c r="D310" i="1" s="1"/>
  <c r="B311" i="1"/>
  <c r="B310" i="1" s="1"/>
  <c r="C401" i="1"/>
  <c r="F368" i="1"/>
  <c r="C157" i="1"/>
  <c r="D22" i="1"/>
  <c r="D10" i="1" s="1"/>
  <c r="C154" i="1"/>
  <c r="C38" i="1"/>
  <c r="C329" i="1"/>
  <c r="E30" i="1"/>
  <c r="E29" i="1" s="1"/>
  <c r="G29" i="1" s="1"/>
  <c r="C29" i="1"/>
  <c r="E327" i="1"/>
  <c r="E326" i="1" s="1"/>
  <c r="G326" i="1" s="1"/>
  <c r="C326" i="1"/>
  <c r="E493" i="1"/>
  <c r="G493" i="1" s="1"/>
  <c r="E305" i="1"/>
  <c r="E304" i="1" s="1"/>
  <c r="G304" i="1" s="1"/>
  <c r="C304" i="1"/>
  <c r="E155" i="1"/>
  <c r="E154" i="1" s="1"/>
  <c r="G154" i="1" s="1"/>
  <c r="E397" i="1"/>
  <c r="G397" i="1" s="1"/>
  <c r="B404" i="1"/>
  <c r="D382" i="1"/>
  <c r="C487" i="1"/>
  <c r="C518" i="1"/>
  <c r="F50" i="1"/>
  <c r="C83" i="1"/>
  <c r="F222" i="1"/>
  <c r="B368" i="1"/>
  <c r="E383" i="1"/>
  <c r="G383" i="1" s="1"/>
  <c r="G84" i="1"/>
  <c r="E83" i="1"/>
  <c r="G83" i="1" s="1"/>
  <c r="G360" i="1"/>
  <c r="E359" i="1"/>
  <c r="G359" i="1" s="1"/>
  <c r="E45" i="1"/>
  <c r="C44" i="1"/>
  <c r="C43" i="1" s="1"/>
  <c r="C42" i="1" s="1"/>
  <c r="E15" i="1"/>
  <c r="G15" i="1" s="1"/>
  <c r="C13" i="1"/>
  <c r="B50" i="1"/>
  <c r="C146" i="1"/>
  <c r="C292" i="1"/>
  <c r="E316" i="1"/>
  <c r="G316" i="1" s="1"/>
  <c r="F312" i="1"/>
  <c r="F311" i="1" s="1"/>
  <c r="F310" i="1" s="1"/>
  <c r="C319" i="1"/>
  <c r="E469" i="1"/>
  <c r="G469" i="1" s="1"/>
  <c r="E492" i="1"/>
  <c r="G492" i="1" s="1"/>
  <c r="C490" i="1"/>
  <c r="G519" i="1"/>
  <c r="E518" i="1"/>
  <c r="G518" i="1" s="1"/>
  <c r="E20" i="1"/>
  <c r="C19" i="1"/>
  <c r="G33" i="1"/>
  <c r="D50" i="1"/>
  <c r="C101" i="1"/>
  <c r="E147" i="1"/>
  <c r="E240" i="1"/>
  <c r="E239" i="1" s="1"/>
  <c r="G239" i="1" s="1"/>
  <c r="C239" i="1"/>
  <c r="C383" i="1"/>
  <c r="G384" i="1"/>
  <c r="E402" i="1"/>
  <c r="G402" i="1" s="1"/>
  <c r="C457" i="1"/>
  <c r="E458" i="1"/>
  <c r="E457" i="1" s="1"/>
  <c r="G457" i="1" s="1"/>
  <c r="E34" i="1"/>
  <c r="G34" i="1" s="1"/>
  <c r="C32" i="1"/>
  <c r="E98" i="1"/>
  <c r="G98" i="1" s="1"/>
  <c r="E278" i="1"/>
  <c r="G278" i="1" s="1"/>
  <c r="C277" i="1"/>
  <c r="D321" i="1"/>
  <c r="G330" i="1"/>
  <c r="E329" i="1"/>
  <c r="G329" i="1" s="1"/>
  <c r="E331" i="1"/>
  <c r="G331" i="1" s="1"/>
  <c r="C331" i="1"/>
  <c r="E352" i="1"/>
  <c r="G352" i="1" s="1"/>
  <c r="C359" i="1"/>
  <c r="C363" i="1"/>
  <c r="C362" i="1" s="1"/>
  <c r="G466" i="1"/>
  <c r="E465" i="1"/>
  <c r="G465" i="1" s="1"/>
  <c r="E489" i="1"/>
  <c r="G489" i="1" s="1"/>
  <c r="C98" i="1"/>
  <c r="B222" i="1"/>
  <c r="E335" i="1"/>
  <c r="C334" i="1"/>
  <c r="E381" i="1"/>
  <c r="C380" i="1"/>
  <c r="D404" i="1"/>
  <c r="C469" i="1"/>
  <c r="B321" i="1"/>
  <c r="E55" i="1"/>
  <c r="E51" i="1" s="1"/>
  <c r="C51" i="1"/>
  <c r="G221" i="1"/>
  <c r="E220" i="1"/>
  <c r="G220" i="1" s="1"/>
  <c r="C223" i="1"/>
  <c r="E225" i="1"/>
  <c r="G225" i="1" s="1"/>
  <c r="E12" i="1"/>
  <c r="B22" i="1"/>
  <c r="B10" i="1" s="1"/>
  <c r="C23" i="1"/>
  <c r="E24" i="1"/>
  <c r="C110" i="1"/>
  <c r="G111" i="1"/>
  <c r="E110" i="1"/>
  <c r="G110" i="1" s="1"/>
  <c r="C220" i="1"/>
  <c r="C302" i="1"/>
  <c r="E303" i="1"/>
  <c r="G370" i="1"/>
  <c r="E369" i="1"/>
  <c r="C405" i="1"/>
  <c r="E406" i="1"/>
  <c r="G474" i="1"/>
  <c r="G313" i="1"/>
  <c r="F362" i="1"/>
  <c r="E528" i="1"/>
  <c r="E527" i="1" s="1"/>
  <c r="C527" i="1"/>
  <c r="F42" i="1"/>
  <c r="C64" i="1"/>
  <c r="E65" i="1"/>
  <c r="E101" i="1"/>
  <c r="G101" i="1" s="1"/>
  <c r="E157" i="1"/>
  <c r="G157" i="1" s="1"/>
  <c r="F322" i="1"/>
  <c r="D368" i="1"/>
  <c r="E400" i="1"/>
  <c r="G400" i="1" s="1"/>
  <c r="C398" i="1"/>
  <c r="C495" i="1"/>
  <c r="C250" i="1"/>
  <c r="E292" i="1"/>
  <c r="G292" i="1" s="1"/>
  <c r="E476" i="1"/>
  <c r="G476" i="1" s="1"/>
  <c r="C472" i="1"/>
  <c r="F404" i="1"/>
  <c r="C501" i="1"/>
  <c r="F22" i="1"/>
  <c r="E39" i="1"/>
  <c r="G54" i="1"/>
  <c r="E251" i="1"/>
  <c r="E291" i="1"/>
  <c r="G293" i="1"/>
  <c r="E319" i="1"/>
  <c r="G319" i="1" s="1"/>
  <c r="C387" i="1"/>
  <c r="E388" i="1"/>
  <c r="E391" i="1"/>
  <c r="G391" i="1" s="1"/>
  <c r="C389" i="1"/>
  <c r="G399" i="1"/>
  <c r="E496" i="1"/>
  <c r="G496" i="1" s="1"/>
  <c r="F382" i="1"/>
  <c r="E501" i="1"/>
  <c r="G501" i="1" s="1"/>
  <c r="C126" i="1"/>
  <c r="E126" i="1"/>
  <c r="G126" i="1" s="1"/>
  <c r="D222" i="1"/>
  <c r="C369" i="1"/>
  <c r="B382" i="1"/>
  <c r="C336" i="1"/>
  <c r="E337" i="1"/>
  <c r="E366" i="1"/>
  <c r="G390" i="1"/>
  <c r="C465" i="1"/>
  <c r="F49" i="1" l="1"/>
  <c r="G155" i="1"/>
  <c r="B49" i="1"/>
  <c r="B9" i="1" s="1"/>
  <c r="G305" i="1"/>
  <c r="B367" i="1"/>
  <c r="E277" i="1"/>
  <c r="G277" i="1" s="1"/>
  <c r="G30" i="1"/>
  <c r="E389" i="1"/>
  <c r="G389" i="1" s="1"/>
  <c r="E396" i="1"/>
  <c r="G396" i="1" s="1"/>
  <c r="E32" i="1"/>
  <c r="G32" i="1" s="1"/>
  <c r="E336" i="1"/>
  <c r="G336" i="1" s="1"/>
  <c r="D367" i="1"/>
  <c r="C368" i="1"/>
  <c r="E13" i="1"/>
  <c r="G13" i="1" s="1"/>
  <c r="E380" i="1"/>
  <c r="G380" i="1" s="1"/>
  <c r="G381" i="1"/>
  <c r="E19" i="1"/>
  <c r="G19" i="1" s="1"/>
  <c r="G20" i="1"/>
  <c r="E223" i="1"/>
  <c r="G223" i="1" s="1"/>
  <c r="C50" i="1"/>
  <c r="E363" i="1"/>
  <c r="G363" i="1" s="1"/>
  <c r="G364" i="1"/>
  <c r="E495" i="1"/>
  <c r="G495" i="1" s="1"/>
  <c r="D49" i="1"/>
  <c r="D9" i="1" s="1"/>
  <c r="E490" i="1"/>
  <c r="G490" i="1" s="1"/>
  <c r="E312" i="1"/>
  <c r="G312" i="1" s="1"/>
  <c r="E401" i="1"/>
  <c r="G401" i="1" s="1"/>
  <c r="E334" i="1"/>
  <c r="G334" i="1" s="1"/>
  <c r="G335" i="1"/>
  <c r="E44" i="1"/>
  <c r="G45" i="1"/>
  <c r="E487" i="1"/>
  <c r="G487" i="1" s="1"/>
  <c r="C312" i="1"/>
  <c r="C311" i="1" s="1"/>
  <c r="C310" i="1" s="1"/>
  <c r="C382" i="1"/>
  <c r="C22" i="1"/>
  <c r="C10" i="1" s="1"/>
  <c r="G147" i="1"/>
  <c r="E146" i="1"/>
  <c r="G146" i="1" s="1"/>
  <c r="G406" i="1"/>
  <c r="E405" i="1"/>
  <c r="F367" i="1"/>
  <c r="G251" i="1"/>
  <c r="E250" i="1"/>
  <c r="G250" i="1" s="1"/>
  <c r="E472" i="1"/>
  <c r="G472" i="1" s="1"/>
  <c r="E365" i="1"/>
  <c r="G366" i="1"/>
  <c r="G388" i="1"/>
  <c r="E387" i="1"/>
  <c r="G12" i="1"/>
  <c r="E11" i="1"/>
  <c r="E398" i="1"/>
  <c r="G398" i="1" s="1"/>
  <c r="G291" i="1"/>
  <c r="E290" i="1"/>
  <c r="G290" i="1" s="1"/>
  <c r="C322" i="1"/>
  <c r="C321" i="1" s="1"/>
  <c r="E323" i="1"/>
  <c r="G65" i="1"/>
  <c r="E64" i="1"/>
  <c r="G64" i="1" s="1"/>
  <c r="C404" i="1"/>
  <c r="G303" i="1"/>
  <c r="E302" i="1"/>
  <c r="G302" i="1" s="1"/>
  <c r="G24" i="1"/>
  <c r="E23" i="1"/>
  <c r="G39" i="1"/>
  <c r="E38" i="1"/>
  <c r="G38" i="1" s="1"/>
  <c r="F321" i="1"/>
  <c r="G369" i="1"/>
  <c r="G51" i="1"/>
  <c r="C222" i="1"/>
  <c r="F10" i="1"/>
  <c r="B8" i="1" l="1"/>
  <c r="D8" i="1"/>
  <c r="E50" i="1"/>
  <c r="G50" i="1" s="1"/>
  <c r="C49" i="1"/>
  <c r="C9" i="1" s="1"/>
  <c r="E311" i="1"/>
  <c r="E310" i="1" s="1"/>
  <c r="G310" i="1" s="1"/>
  <c r="E43" i="1"/>
  <c r="G44" i="1"/>
  <c r="E368" i="1"/>
  <c r="G368" i="1" s="1"/>
  <c r="C367" i="1"/>
  <c r="G387" i="1"/>
  <c r="E382" i="1"/>
  <c r="G382" i="1" s="1"/>
  <c r="E222" i="1"/>
  <c r="G222" i="1" s="1"/>
  <c r="E404" i="1"/>
  <c r="G404" i="1" s="1"/>
  <c r="G405" i="1"/>
  <c r="F9" i="1"/>
  <c r="G11" i="1"/>
  <c r="E22" i="1"/>
  <c r="G22" i="1" s="1"/>
  <c r="G23" i="1"/>
  <c r="E322" i="1"/>
  <c r="G323" i="1"/>
  <c r="E362" i="1"/>
  <c r="G362" i="1" s="1"/>
  <c r="G365" i="1"/>
  <c r="C8" i="1" l="1"/>
  <c r="G311" i="1"/>
  <c r="E42" i="1"/>
  <c r="G42" i="1" s="1"/>
  <c r="G43" i="1"/>
  <c r="F8" i="1"/>
  <c r="E321" i="1"/>
  <c r="G321" i="1" s="1"/>
  <c r="G322" i="1"/>
  <c r="E49" i="1"/>
  <c r="G49" i="1" s="1"/>
  <c r="E10" i="1"/>
  <c r="E367" i="1"/>
  <c r="G367" i="1" s="1"/>
  <c r="E9" i="1" l="1"/>
  <c r="G10" i="1"/>
  <c r="E8" i="1" l="1"/>
  <c r="G8" i="1" s="1"/>
  <c r="G9" i="1"/>
</calcChain>
</file>

<file path=xl/sharedStrings.xml><?xml version="1.0" encoding="utf-8"?>
<sst xmlns="http://schemas.openxmlformats.org/spreadsheetml/2006/main" count="532" uniqueCount="524">
  <si>
    <t>GOBIERNO DEL ESTADO DE MICHOACAN DE OCAMPO</t>
  </si>
  <si>
    <t>ESTADO ANALÍTICO DE LOS INGRESOS DEVENGADOS  COMPARADO CON SU ESTIMACION ANUAL MODIFICADA</t>
  </si>
  <si>
    <t xml:space="preserve">  DEL 1o  DE ENERO AL 31 DE DICIEMBRE DEL AÑO 2024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</si>
  <si>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</si>
  <si>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</si>
  <si>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</si>
  <si>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</si>
  <si>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</si>
  <si>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</si>
  <si>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</si>
  <si>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</si>
  <si>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</si>
  <si>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</si>
  <si>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</si>
  <si>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</si>
  <si>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</si>
  <si>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</si>
  <si>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</si>
  <si>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</si>
  <si>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>IMPUESTO A LA VENTA FINAL BEBIDAS  CON  CONTENIDO ALCOHÓLICO</t>
  </si>
  <si>
    <t>IMPUESTO A LA EROGACIÓN EN JUEGOS CON APUESTAS</t>
  </si>
  <si>
    <t>IMPUESTO A  LOS PREMIOS GENERADOS EN JUEGOS CON  APUESTAS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</si>
  <si>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</si>
  <si>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</si>
  <si>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</si>
  <si>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</si>
  <si>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</si>
  <si>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DE IMPUESTO SOBRE ENAJENACION  DE VEHICULOS MOTOR USADOS</t>
  </si>
  <si>
    <t>RECARGOS IMPUESTO SOBRE SERVICIO DE HOSPEDAJE</t>
  </si>
  <si>
    <t>RECARGOS POR PRORROGA O PAGO EN PARCIALIDADES</t>
  </si>
  <si>
    <t>RECARGOS POR VENTA FINAL DE BEBIDAS CON CONTENIDO ALCOHÓLICO</t>
  </si>
  <si>
    <t>RECARGOS DEL IMPUESTOS A LA EROGACION EN JUEGOS CON APUESTAS</t>
  </si>
  <si>
    <t>MULTAS DE IMPUESTOS ESTATALES</t>
  </si>
  <si>
    <t>MULTAS IMPUESTO SOBRE ENAJENACION DE VEHICULOS DE MOTOR USADOS</t>
  </si>
  <si>
    <t>MULTAS IMPUESTO SOBRE SERVICIO DE HOSPEDAJE</t>
  </si>
  <si>
    <t>ACTUALIZACION DE IMPUESTOS ESTATALES</t>
  </si>
  <si>
    <t>ACTUALIZACION IMPUESTO SOBRE ENAJENACION DE VEHICULOS DE MOTOR USADOS</t>
  </si>
  <si>
    <t>ACTUALIZACION IMPUESTO SOBRE SERVICIO DE HOSPEDAJE</t>
  </si>
  <si>
    <t>ACTUALIZACION  IMPUESTO SOBRE EROGACION  POR REMUNERACION AL TRABAJO  PERSONAL PRESTACION  2%/NOMINA</t>
  </si>
  <si>
    <t>ACTUALIZACION POR VENTA FINAL DE BEBIDA CON CONTENIDO ALCOHÓLICO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</si>
  <si>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</si>
  <si>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</si>
  <si>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</si>
  <si>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</si>
  <si>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</si>
  <si>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</si>
  <si>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</si>
  <si>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</si>
  <si>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</si>
  <si>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</si>
  <si>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</si>
  <si>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 xml:space="preserve"> APORTACION  MUNICIPAL PARA OBRA REHABILITACION  PISTA AERÓDROMO DE ZAMORA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</si>
  <si>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</si>
  <si>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</si>
  <si>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</si>
  <si>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DICTAMENES DE USO DEL SUELO</t>
  </si>
  <si>
    <t>AUTORIZACION DE FRACCIONAMIENTOS, CONDOMINIOS</t>
  </si>
  <si>
    <t>OTROS SERVICIOS URBANISTICOS Y DE ASENTAMIENTO HUMANO</t>
  </si>
  <si>
    <t>RECTIFICACION DE AUTORIZACIONES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</si>
  <si>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</si>
  <si>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</si>
  <si>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</si>
  <si>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</si>
  <si>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</si>
  <si>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</si>
  <si>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</si>
  <si>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</si>
  <si>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</si>
  <si>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</si>
  <si>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</si>
  <si>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</si>
  <si>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</si>
  <si>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</si>
  <si>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</si>
  <si>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</si>
  <si>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</si>
  <si>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</si>
  <si>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</si>
  <si>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</si>
  <si>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</si>
  <si>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</si>
  <si>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</si>
  <si>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</si>
  <si>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</si>
  <si>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</si>
  <si>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POR SERVICIO DE TRANSPORTE PUBLICO FRACC XII OTRO SERVICIO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</si>
  <si>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</si>
  <si>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</si>
  <si>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</si>
  <si>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</si>
  <si>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</si>
  <si>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</si>
  <si>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SERVICIO DE GRUA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</si>
  <si>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</si>
  <si>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</si>
  <si>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</si>
  <si>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</si>
  <si>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</si>
  <si>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</si>
  <si>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</si>
  <si>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</si>
  <si>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</si>
  <si>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</si>
  <si>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</si>
  <si>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</si>
  <si>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</si>
  <si>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</si>
  <si>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</si>
  <si>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</si>
  <si>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</si>
  <si>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</si>
  <si>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</si>
  <si>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</si>
  <si>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REGISTRO DE PLANOS DE FRACCIONAMIENTOS, LOTIFICACIONES</t>
  </si>
  <si>
    <t>CANCELACION DE INSCRIPCION EN EL REGISTRO DE COMERCIO</t>
  </si>
  <si>
    <t>INSCRIPCION EN EL REGISTRO DE COMERCIO</t>
  </si>
  <si>
    <t>INSCRIPCION Y CANCELACION DE GRAVAMENES</t>
  </si>
  <si>
    <t>OTROS SERVICIOS DEL REGISTRO DE LA PROPIEDAD</t>
  </si>
  <si>
    <t>POR ACTOS DEL REGISTRO DEL COMERCIO</t>
  </si>
  <si>
    <t>BUSQUEDA POR SERVICIOS DE REGISTRO PÚBLICO DE LA PROPIEDAD</t>
  </si>
  <si>
    <t>POR REGISTRO DE OTROS ACTOS DEL REGISTRO  PÚBLICO DE LA PROPIEDAD</t>
  </si>
  <si>
    <t>POR REGISTRO DE USUFRUCTO VITALICIO Y NUDA PROPIEDAD</t>
  </si>
  <si>
    <t>POR INSCRIPCION DEL REGISTRO PÚBLICO DE LA PROPIEDAD</t>
  </si>
  <si>
    <t>POR LA INSCRIPCIÓN DE DOCUMENTOS CONSTITUTIVOS DE ASOCIACIONES DE CARÁCTER CIVIL</t>
  </si>
  <si>
    <t>CERTIFICADOS Y COPIAS CON SERVICIO A DOMICILIO URGENTES</t>
  </si>
  <si>
    <t>SUBSIDIO 100% DE INSCRIPCION DE DOCUMENTO DE PROPIEDAD</t>
  </si>
  <si>
    <t>POR SERVICIOS DEL REGISTRO CIVIL</t>
  </si>
  <si>
    <t>LEVANTAMIENTO DE ACTAS DE REGISTRO DE NACIMIENTO</t>
  </si>
  <si>
    <t>CELEBRACION ACTAS DE CONTRATOS MATRIMONIALES</t>
  </si>
  <si>
    <t>INSCRIPCIONES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</si>
  <si>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</si>
  <si>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</si>
  <si>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</si>
  <si>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</si>
  <si>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</si>
  <si>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</si>
  <si>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>EXPEDICION  DE CONSTANCIAS Y CERTIFICADOS EXTRAURGENTES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</si>
  <si>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</si>
  <si>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</si>
  <si>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</si>
  <si>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</si>
  <si>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</si>
  <si>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</si>
  <si>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</si>
  <si>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SUBSIDIO DE DERECHOS DEL REGISTRO CIVIL</t>
  </si>
  <si>
    <t>POR SERVICIOS DEL ARCHIVO GENERAL DE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</si>
  <si>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</si>
  <si>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</si>
  <si>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</si>
  <si>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</si>
  <si>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</si>
  <si>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</si>
  <si>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</si>
  <si>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</si>
  <si>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</si>
  <si>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</si>
  <si>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</si>
  <si>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</si>
  <si>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</si>
  <si>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</si>
  <si>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</si>
  <si>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</si>
  <si>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</si>
  <si>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</si>
  <si>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</si>
  <si>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</si>
  <si>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COLEGIOS DE PROFESIONISTAS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</si>
  <si>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</si>
  <si>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</si>
  <si>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</si>
  <si>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</si>
  <si>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</si>
  <si>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</si>
  <si>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</si>
  <si>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RECONOCIMIENTO DE VALIDEZ OFICIAL ESTUDIOS DE TIPO SUPERIOR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</si>
  <si>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</si>
  <si>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</si>
  <si>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</si>
  <si>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</si>
  <si>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</si>
  <si>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</si>
  <si>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</si>
  <si>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</si>
  <si>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</si>
  <si>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</si>
  <si>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</si>
  <si>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POR LA SOLICITUD DE ACREDITACIÓN Y CERTIFICACIÓN DE CONOCIMIENTOS, POR CADA CERTIFICADO DE COMPETENCIA OCUPACIONAL EN CAPACITACIÓN PARA EL TRABAJO INDUSTRIAL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</si>
  <si>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</si>
  <si>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</si>
  <si>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</si>
  <si>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</si>
  <si>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</si>
  <si>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</si>
  <si>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</si>
  <si>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</si>
  <si>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</si>
  <si>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BÁSICA</t>
  </si>
  <si>
    <t>INSPECCIÓN Y VIGILANCIA DE ESTABLECIMIENTOS EDUCATIVOS PARTICULARES, POR ALUMNO INSCRITO, DE EDUCACIÓN SECUNDARIA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</si>
  <si>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</si>
  <si>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</si>
  <si>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</si>
  <si>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AUTORIZACIÓN, REGISTRO, REEXPEDICIÓN Y RENOVACIÓN DE PROFESIONES, AUTORIZACIÓN DE PRÁCTICO</t>
  </si>
  <si>
    <t>POR AUTORIZACIÓN, REGISTRO, REEXPEDICIÓN Y RENOVACIÓN DE PROFESIONES, REGISTRO DE ASOCIACIONES DE PROFESIONALES</t>
  </si>
  <si>
    <t>POR AUTORIZACIÓN DE PROFESIONES  REGISTRO  DE CERTIFICADOS 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</si>
  <si>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</si>
  <si>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</si>
  <si>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</si>
  <si>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</si>
  <si>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</si>
  <si>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</si>
  <si>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</si>
  <si>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</si>
  <si>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</si>
  <si>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</si>
  <si>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</si>
  <si>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</si>
  <si>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</si>
  <si>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</si>
  <si>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</si>
  <si>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</si>
  <si>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</si>
  <si>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</si>
  <si>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EVALUACIÓN DE PROGRAMAS ESPECÍFICOS DE PROTECCIÓN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</si>
  <si>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</si>
  <si>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</si>
  <si>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</si>
  <si>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</si>
  <si>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</si>
  <si>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</si>
  <si>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</si>
  <si>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</si>
  <si>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</si>
  <si>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</si>
  <si>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</si>
  <si>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</si>
  <si>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LA REALIZACION DE TRAMITES PARA OBTENCION REGISTRO</t>
  </si>
  <si>
    <t>POR SERVICIO DE EVALUACION DE PROGRAMA ESPECIFICO DE PROTECC CIVIL</t>
  </si>
  <si>
    <t>SERVICIOS DE TRANSITO</t>
  </si>
  <si>
    <t>ALMACENAJE</t>
  </si>
  <si>
    <t>SERVICIOS DE GRUA</t>
  </si>
  <si>
    <t>MANIOBRAS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</si>
  <si>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</si>
  <si>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</si>
  <si>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</si>
  <si>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</si>
  <si>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</si>
  <si>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</si>
  <si>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</si>
  <si>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</si>
  <si>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</si>
  <si>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</si>
  <si>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</si>
  <si>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</si>
  <si>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</si>
  <si>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</si>
  <si>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</si>
  <si>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</si>
  <si>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</si>
  <si>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</si>
  <si>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</si>
  <si>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</si>
  <si>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</si>
  <si>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 xml:space="preserve">CERTIFICADOS Y COPIAS CON SERVICIO A DOMICILIO 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</si>
  <si>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</si>
  <si>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</si>
  <si>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</si>
  <si>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</si>
  <si>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</si>
  <si>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</si>
  <si>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</si>
  <si>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</si>
  <si>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</si>
  <si>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</si>
  <si>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</si>
  <si>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</si>
  <si>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</si>
  <si>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</si>
  <si>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</si>
  <si>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</si>
  <si>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</si>
  <si>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</si>
  <si>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</si>
  <si>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</si>
  <si>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</si>
  <si>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</si>
  <si>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</si>
  <si>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DERECHOS POR SERVICIOS OFICIALES DIVERSOS ENVIADOS DOMICILIO O CORREO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</si>
  <si>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</si>
  <si>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</si>
  <si>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</si>
  <si>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</si>
  <si>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</si>
  <si>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</si>
  <si>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</si>
  <si>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</si>
  <si>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</si>
  <si>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AUTORIZACION PARA  CAMBIO LEYENDA O FIGURA EN ANUNCIO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</si>
  <si>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</si>
  <si>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</si>
  <si>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</si>
  <si>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</si>
  <si>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</si>
  <si>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CONDONACION RC REF CONCS SERV PUB AUT URB Y FOR 100%  BNFN</t>
  </si>
  <si>
    <t>CND REC REF ANU CAL  SERV PUB AL 100% POR EL BN FN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</si>
  <si>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</si>
  <si>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</si>
  <si>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</si>
  <si>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</si>
  <si>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</si>
  <si>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</si>
  <si>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</si>
  <si>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</si>
  <si>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</si>
  <si>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</si>
  <si>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</si>
  <si>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</si>
  <si>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</si>
  <si>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</si>
  <si>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</si>
  <si>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</si>
  <si>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</si>
  <si>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</si>
  <si>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</si>
  <si>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</si>
  <si>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</si>
  <si>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</si>
  <si>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</si>
  <si>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 PROVENIENTEDE OBRA PUBLICA</t>
  </si>
  <si>
    <t>APORTACION  FISCALÍA GASTOS INDIRECTOS OBRA BARDA PERIMETRAL</t>
  </si>
  <si>
    <t xml:space="preserve"> APORTACION COBAEM TUS HIJOS NO ESTAN SOLOS ESTAMOS CUIDANDO</t>
  </si>
  <si>
    <t xml:space="preserve">OTROS APROVECHAMIENTOS </t>
  </si>
  <si>
    <t>RECARGOS DE APROVECHAMIENTOS</t>
  </si>
  <si>
    <t xml:space="preserve">INCENTIVOS POR ADMINISTRACIÓN DE IMPUESTOS MUNICIPALES COORDINADOS 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</si>
  <si>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</si>
  <si>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</si>
  <si>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</si>
  <si>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</si>
  <si>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RETRIBUCIÓN SANTANDER</t>
  </si>
  <si>
    <t>BECAS TERNIUM</t>
  </si>
  <si>
    <t>ARRENDAMIENTO DEL FESTIVAL DE MICHOACÁN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</si>
  <si>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</si>
  <si>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</si>
  <si>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</si>
  <si>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</si>
  <si>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</si>
  <si>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</si>
  <si>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</si>
  <si>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</si>
  <si>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 xml:space="preserve"> 3 AL MILLAR OBRA BENEFICIO SOCIAL </t>
  </si>
  <si>
    <t xml:space="preserve">7 AL MILLAR ELABOCION  ESTUDIOS Y PROYECTOS ESTRATEGICOS </t>
  </si>
  <si>
    <t>COPIA SIMPLE</t>
  </si>
  <si>
    <t>COPIA CERTIFICADA</t>
  </si>
  <si>
    <t>CUOTA POR ADJUDICACION DIRECTA</t>
  </si>
  <si>
    <t>CARTA DE NO ANTECEDENTES PENALES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</si>
  <si>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</si>
  <si>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</si>
  <si>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</si>
  <si>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</si>
  <si>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</si>
  <si>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</si>
  <si>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</si>
  <si>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</si>
  <si>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</si>
  <si>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</si>
  <si>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</si>
  <si>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</si>
  <si>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</si>
  <si>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</si>
  <si>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</si>
  <si>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</si>
  <si>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</si>
  <si>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</si>
  <si>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</si>
  <si>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 xml:space="preserve">FONDO DE COMPENSACIÓN, DERIVADO DEL IMPUESTO ESPECIAL SOBRE PRODUCCIÓN Y SERVICIOS A LA VENTA FINAL DE GASOLINAS Y DIESEL </t>
  </si>
  <si>
    <t>FONDO DE ESTABILIZACION DE LOS INGRESOS PARA LAS ENTIDADES FEDERARIVAS (FEIEF)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</si>
  <si>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</si>
  <si>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</si>
  <si>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</si>
  <si>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</si>
  <si>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</si>
  <si>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</si>
  <si>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</si>
  <si>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</si>
  <si>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</si>
  <si>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</si>
  <si>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</si>
  <si>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</si>
  <si>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</si>
  <si>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</si>
  <si>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</si>
  <si>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REMANENTES FAM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</si>
  <si>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</si>
  <si>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</si>
  <si>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</si>
  <si>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</si>
  <si>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</si>
  <si>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</si>
  <si>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</si>
  <si>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</si>
  <si>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</si>
  <si>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</si>
  <si>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</si>
  <si>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 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</si>
  <si>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</si>
  <si>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</si>
  <si>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</si>
  <si>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</si>
  <si>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</si>
  <si>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</si>
  <si>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</si>
  <si>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</si>
  <si>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</si>
  <si>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DE DESARROLLO PROFESIONAL DOCENTE,TIPO SUPERIOR</t>
  </si>
  <si>
    <t>PROGRAMA NACIONAL DE INGLES</t>
  </si>
  <si>
    <t>EXPANSIÓN DE LA EDUCACIÓN INICIAL</t>
  </si>
  <si>
    <t>PROGRAMA FORTALECIMIENTO DE SERVICIOS DE EDUCACION ESPECIAL</t>
  </si>
  <si>
    <t>FORTALECIMIENTO A LA EXCELENCIA EDUCATIVA</t>
  </si>
  <si>
    <t>PROGRAMA  DESARROLLO PROFESIONAL DOCENTE TIPO SUPERIOR UCEM</t>
  </si>
  <si>
    <t xml:space="preserve"> APOYO EXTRAORDINARIO UMSNH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</si>
  <si>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</si>
  <si>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</si>
  <si>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</si>
  <si>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</si>
  <si>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</si>
  <si>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</si>
  <si>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</si>
  <si>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</si>
  <si>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</si>
  <si>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</si>
  <si>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</si>
  <si>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</si>
  <si>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</si>
  <si>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13</t>
  </si>
  <si>
    <t>APOYO FINANCIERO  EXTRAORDINARIO NO REGULARIZABLE DEL PROGRAMA PRESUPUESTARIO U080 CORRESPONDIENTE A CENTROS Y ORGANIZACIONES DE EDUCACION U080,  QUINCENA 14</t>
  </si>
  <si>
    <t>APOYO FINANCIERO  EXTRAORDINARIO NO REGULARIZABLE DEL PROGRAMA PRESUPUESTARIO U080 CORRESPONDIENTE A CENTROS Y ORGANIZACIONES DE EDUCACION U080,  QUINCENA 15</t>
  </si>
  <si>
    <t>APOYO FINANCIERO  EXTRAORDINARIO NO REGULARIZABLE DEL PROGRAMA PRESUPUESTARIO U080 CORRESPONDIENTE A CENTROS Y ORGANIZACIONES DE EDUCACION U080,  QUINCENA 16</t>
  </si>
  <si>
    <t>APOYO FINANCIERO  EXTRAORDINARIO NO REGULARIZABLE DEL PROGRAMA PRESUPUESTARIO U080 CORRESPONDIENTE A CENTROS Y ORGANIZACIONES DE EDUCACION U080,  QUINCENA 17</t>
  </si>
  <si>
    <t>APOYO FINANCIERO  EXTRAORDINARIO NO REGULARIZABLE DEL PROGRAMA PRESUPUESTARIO U080 CORRESPONDIENTE A CENTROS Y ORGANIZACIONES DE EDUCACION U080,  QUINCENA 18</t>
  </si>
  <si>
    <t>APOYO FINANCIERO  EXTRAORDINARIO NO REGULARIZABLE DEL PROGRAMA PRESUPUESTARIO U080 CORRESPONDIENTE A CENTROS Y ORGANIZACIONES DE EDUCACION U080,  QUINCENA 19</t>
  </si>
  <si>
    <t>APOYO FINANCIERO  EXTRAORDINARIO NO REGULARIZABLE DEL PROGRAMA PRESUPUESTARIO U080 CORRESPONDIENTE A CENTROS Y ORGANIZACIONES DE EDUCACION U080,  QUINCENA 20</t>
  </si>
  <si>
    <t>APOYO FINANCIERO  EXTRAORDINARIO NO REGULARIZABLE DEL PROGRAMA PRESUPUESTARIO U080 CORRESPONDIENTE A CENTROS Y ORGANIZACIONES DE EDUCACION U080,  QUINCENA 21</t>
  </si>
  <si>
    <t>APOYO FINANCIERO  EXTRAORDINARIO NO REGULARIZABLE DEL PROGRAMA PRESUPUESTARIO U080 CORRESPONDIENTE A CENTROS Y ORGANIZACIONES DE EDUCACION U080,  QUINCENA 22</t>
  </si>
  <si>
    <t>APOYO FINANCIERO  EXTRAORDINARIO NO REGULARIZABLE DEL PROGRAMA PRESUPUESTARIO U080 CORRESPONDIENTE A CENTROS Y ORGANIZACIONES DE EDUCACION U080,  1RA PARTE DEL AGUINALDO</t>
  </si>
  <si>
    <t>APOYO FINANCIERO  EXTRAORDINARIO NO REGULARIZABLE DEL PROGRAMA PRESUPUESTARIO U080 CORRESPONDIENTE A CENTROS Y ORGANIZACIONES DE EDUCACION U080,  QUINCENA 23</t>
  </si>
  <si>
    <t>APOYO FINANCIERO  EXTRAORDINARIO NO REGULARIZABLE DEL PROGRAMA PRESUPUESTARIO U080 CORRESPONDIENTE A CENTROS Y ORGANIZACIONES DE EDUCACION U080,  QUINCENA 24, 2a PARTE AGUINALDO</t>
  </si>
  <si>
    <t>PROGRAMA PARA EL DESARROLLO PROFESIONAL  DOCENTE TIPO SUPERIOR PRODEP UTM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</si>
  <si>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</si>
  <si>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</si>
  <si>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APOYO COMPLEMENTARIO PARA CUBRIR LAS QUINCENAS 23 Y 24 DEL EJERCICIO FISCAL 2024, PPU080. APOYOS A CENTROS Y ORGANIZACIONES DE EDUCACIÓN</t>
  </si>
  <si>
    <t xml:space="preserve">APOYO FINANCIERO RECURSO FEDERAL  EXTRA NO REGULARIZABLE UIIM </t>
  </si>
  <si>
    <t>PROGRAMA ATENCION PLANTELES EDUCATIVOS MEDIA SUPERIRO  ESTUDIANTES CON DISCAPACIDAD</t>
  </si>
  <si>
    <t>TRANSFERENCIAS FEDERALES POR CONVENIO EN MATERIA DE SALUD</t>
  </si>
  <si>
    <t>IMSS-BIENESTAR</t>
  </si>
  <si>
    <t>PROGRAMA  FORTALECIMIENTO A LA ATENCION MEDICA</t>
  </si>
  <si>
    <t>CRESCA-CONADIC</t>
  </si>
  <si>
    <t xml:space="preserve"> PROGRAMA IMSS BIENESTAR PRESTACION GRATUITA</t>
  </si>
  <si>
    <t>CONVENIO DE COORDINACION PARA ACCIONES DE INFRAESTRUCTURA, EN LA MODALIDAD DE CONSTRUCCIÓN CON CARGO A LOS RECURSOS DEL PP E001 ATENCIÓN A LA SALUD DE PERSONAS SIN SEGURIDAD SOCIAL EJERCICIO FISCAL 2024</t>
  </si>
  <si>
    <t xml:space="preserve"> GOB MICH/CONVENIO SaNAS</t>
  </si>
  <si>
    <t>ACCIONES DE INFRAESTRUCTURA, EN LA MODALIDAD DE MODIFICACION Y ADECUACIÓN DE INFRAESTRUCTURA, CON CARGO A LOS RECURSOS DEL PP E001 "ATENCIÓN A LA SALUD DE PERSONAS SIN SEGURIDAD SOCIAL, EJERCICIO FISCAL 2024"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</si>
  <si>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</si>
  <si>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</si>
  <si>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</si>
  <si>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</si>
  <si>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MATERIA DESARROLLO URBANO</t>
  </si>
  <si>
    <t>PROGRAMA NACIONAL RECONSTRUCCION  TEMPLO NUESTRA SEÑORA DE LA ASUNCION</t>
  </si>
  <si>
    <t>PROGRAMA DE APOYOS A LA CULTURA S268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</si>
  <si>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</si>
  <si>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</si>
  <si>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</si>
  <si>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</si>
  <si>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 xml:space="preserve"> CENTRO EXTERNO DE ATENCIÒN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</si>
  <si>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</si>
  <si>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</si>
  <si>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</si>
  <si>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</si>
  <si>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</si>
  <si>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</si>
  <si>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</si>
  <si>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</si>
  <si>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</si>
  <si>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PROGRAMA ATENCION PERSONAS DISCAPACITADAS EQUIPO UNIDADES BASICAS DE REHABILITACION ESTADO MICHOACAN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</si>
  <si>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</si>
  <si>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</si>
  <si>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</si>
  <si>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</si>
  <si>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</si>
  <si>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</si>
  <si>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</si>
  <si>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</si>
  <si>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</si>
  <si>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</si>
  <si>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</si>
  <si>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</si>
  <si>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</si>
  <si>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PROGRAMA DE APOYOS A LAS CULTURAS MUNICIPALES Y COMUNITARIAS PACMYC</t>
  </si>
  <si>
    <t xml:space="preserve">INCENTIVOS DERIVADOS DE LA COLABORACIÓN FISCAL </t>
  </si>
  <si>
    <t xml:space="preserve"> INCENTIVOS POR MULTAS FISCALES FEDERALES </t>
  </si>
  <si>
    <t>INCENTIVO DE CINCO AL MILLAR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</si>
  <si>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</si>
  <si>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</si>
  <si>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</si>
  <si>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</si>
  <si>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</si>
  <si>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</si>
  <si>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</si>
  <si>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</si>
  <si>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</si>
  <si>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</si>
  <si>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</si>
  <si>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</si>
  <si>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</si>
  <si>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</si>
  <si>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</si>
  <si>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</si>
  <si>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</si>
  <si>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</si>
  <si>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</si>
  <si>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</si>
  <si>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</si>
  <si>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AERODROMO GENERAL LAZARO CARDENAS DEL RIO</t>
  </si>
  <si>
    <t>VENTA DE BIENES MUEBLES  ADMINISTRACION  PARAESTATAL</t>
  </si>
  <si>
    <t>ENDEUDAMIENTO INTERNO</t>
  </si>
  <si>
    <t>REFINANCIAMIENTO Y/O EMPRESTITO</t>
  </si>
  <si>
    <t xml:space="preserve">DESARROLLO PROFESIOPNAL DOCENTE (CONSOLIDACION) UIIM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</si>
</sst>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8"/>
      <color rgb="FF7030A0"/>
      <name val="Arial"/>
      <family val="2"/>
    </font>
    <font>
      <b/>
      <sz val="12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NumberFormat="1" applyFont="1" applyBorder="1" applyAlignment="1">
      <alignment vertical="center"/>
    </xf>
    <xf numFmtId="43" fontId="8" fillId="0" borderId="3" xfId="0" applyNumberFormat="1" applyFont="1" applyBorder="1" applyAlignment="1">
      <alignment vertical="center"/>
    </xf>
    <xf numFmtId="43" fontId="8" fillId="0" borderId="3" xfId="1" applyNumberFormat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43" fontId="8" fillId="0" borderId="0" xfId="0" applyNumberFormat="1" applyFont="1" applyBorder="1" applyAlignment="1">
      <alignment vertical="top"/>
    </xf>
    <xf numFmtId="43" fontId="5" fillId="0" borderId="3" xfId="1" applyNumberFormat="1" applyFont="1" applyFill="1" applyBorder="1" applyAlignment="1">
      <alignment vertical="center"/>
    </xf>
    <xf numFmtId="43" fontId="8" fillId="0" borderId="3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6" fillId="4" borderId="3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43" fontId="8" fillId="0" borderId="0" xfId="0" applyNumberFormat="1" applyFont="1" applyFill="1" applyAlignment="1">
      <alignment vertical="top"/>
    </xf>
    <xf numFmtId="43" fontId="9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40" fontId="10" fillId="0" borderId="0" xfId="0" applyNumberFormat="1" applyFont="1" applyFill="1" applyBorder="1" applyAlignment="1">
      <alignment horizontal="right"/>
    </xf>
    <xf numFmtId="43" fontId="0" fillId="0" borderId="0" xfId="0" applyNumberFormat="1" applyFill="1" applyAlignment="1">
      <alignment horizontal="right" vertical="top"/>
    </xf>
    <xf numFmtId="43" fontId="2" fillId="0" borderId="0" xfId="0" applyNumberFormat="1" applyFont="1" applyFill="1" applyAlignment="1">
      <alignment vertical="top"/>
    </xf>
    <xf numFmtId="43" fontId="8" fillId="0" borderId="0" xfId="1" applyNumberFormat="1" applyFont="1" applyFill="1" applyAlignment="1">
      <alignment vertical="top"/>
    </xf>
    <xf numFmtId="43" fontId="8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542"/>
  <sheetViews>
    <sheetView showGridLines="0" tabSelected="1" topLeftCell="A67" zoomScaleNormal="100" workbookViewId="0">
      <selection activeCell="H7" sqref="A7:XFD472"/>
    </sheetView>
  </sheetViews>
  <sheetFormatPr baseColWidth="10" defaultRowHeight="12" x14ac:dyDescent="0.3"/>
  <cols>
    <col min="1" max="1" width="61.44140625" style="27" customWidth="1"/>
    <col min="2" max="2" width="19.44140625" style="35" customWidth="1"/>
    <col min="3" max="3" width="18.44140625" style="35" customWidth="1"/>
    <col min="4" max="4" width="19.44140625" style="35" customWidth="1"/>
    <col min="5" max="5" width="18.6640625" style="35" customWidth="1"/>
    <col min="6" max="6" width="17.5546875" style="35" customWidth="1"/>
    <col min="7" max="7" width="13.5546875" style="27" customWidth="1"/>
    <col min="8" max="183" width="11.5546875" style="6"/>
    <col min="184" max="184" width="11" style="6" customWidth="1"/>
    <col min="185" max="185" width="18.5546875" style="6" customWidth="1"/>
    <col min="186" max="186" width="4.44140625" style="6" customWidth="1"/>
    <col min="187" max="187" width="71.33203125" style="6" customWidth="1"/>
    <col min="188" max="188" width="19.109375" style="6" customWidth="1"/>
    <col min="189" max="189" width="20.109375" style="6" bestFit="1" customWidth="1"/>
    <col min="190" max="190" width="18.5546875" style="6" bestFit="1" customWidth="1"/>
    <col min="191" max="191" width="17" style="6" bestFit="1" customWidth="1"/>
    <col min="192" max="192" width="17.5546875" style="6" bestFit="1" customWidth="1"/>
    <col min="193" max="439" width="11.5546875" style="6"/>
    <col min="440" max="440" width="11" style="6" customWidth="1"/>
    <col min="441" max="441" width="18.5546875" style="6" customWidth="1"/>
    <col min="442" max="442" width="4.44140625" style="6" customWidth="1"/>
    <col min="443" max="443" width="71.33203125" style="6" customWidth="1"/>
    <col min="444" max="444" width="19.109375" style="6" customWidth="1"/>
    <col min="445" max="445" width="20.109375" style="6" bestFit="1" customWidth="1"/>
    <col min="446" max="446" width="18.5546875" style="6" bestFit="1" customWidth="1"/>
    <col min="447" max="447" width="17" style="6" bestFit="1" customWidth="1"/>
    <col min="448" max="448" width="17.5546875" style="6" bestFit="1" customWidth="1"/>
    <col min="449" max="695" width="11.5546875" style="6"/>
    <col min="696" max="696" width="11" style="6" customWidth="1"/>
    <col min="697" max="697" width="18.5546875" style="6" customWidth="1"/>
    <col min="698" max="698" width="4.44140625" style="6" customWidth="1"/>
    <col min="699" max="699" width="71.33203125" style="6" customWidth="1"/>
    <col min="700" max="700" width="19.109375" style="6" customWidth="1"/>
    <col min="701" max="701" width="20.109375" style="6" bestFit="1" customWidth="1"/>
    <col min="702" max="702" width="18.5546875" style="6" bestFit="1" customWidth="1"/>
    <col min="703" max="703" width="17" style="6" bestFit="1" customWidth="1"/>
    <col min="704" max="704" width="17.5546875" style="6" bestFit="1" customWidth="1"/>
    <col min="705" max="951" width="11.5546875" style="6"/>
    <col min="952" max="952" width="11" style="6" customWidth="1"/>
    <col min="953" max="953" width="18.5546875" style="6" customWidth="1"/>
    <col min="954" max="954" width="4.44140625" style="6" customWidth="1"/>
    <col min="955" max="955" width="71.33203125" style="6" customWidth="1"/>
    <col min="956" max="956" width="19.109375" style="6" customWidth="1"/>
    <col min="957" max="957" width="20.109375" style="6" bestFit="1" customWidth="1"/>
    <col min="958" max="958" width="18.5546875" style="6" bestFit="1" customWidth="1"/>
    <col min="959" max="959" width="17" style="6" bestFit="1" customWidth="1"/>
    <col min="960" max="960" width="17.5546875" style="6" bestFit="1" customWidth="1"/>
    <col min="961" max="1207" width="11.5546875" style="6"/>
    <col min="1208" max="1208" width="11" style="6" customWidth="1"/>
    <col min="1209" max="1209" width="18.5546875" style="6" customWidth="1"/>
    <col min="1210" max="1210" width="4.44140625" style="6" customWidth="1"/>
    <col min="1211" max="1211" width="71.33203125" style="6" customWidth="1"/>
    <col min="1212" max="1212" width="19.109375" style="6" customWidth="1"/>
    <col min="1213" max="1213" width="20.109375" style="6" bestFit="1" customWidth="1"/>
    <col min="1214" max="1214" width="18.5546875" style="6" bestFit="1" customWidth="1"/>
    <col min="1215" max="1215" width="17" style="6" bestFit="1" customWidth="1"/>
    <col min="1216" max="1216" width="17.5546875" style="6" bestFit="1" customWidth="1"/>
    <col min="1217" max="1463" width="11.5546875" style="6"/>
    <col min="1464" max="1464" width="11" style="6" customWidth="1"/>
    <col min="1465" max="1465" width="18.5546875" style="6" customWidth="1"/>
    <col min="1466" max="1466" width="4.44140625" style="6" customWidth="1"/>
    <col min="1467" max="1467" width="71.33203125" style="6" customWidth="1"/>
    <col min="1468" max="1468" width="19.109375" style="6" customWidth="1"/>
    <col min="1469" max="1469" width="20.109375" style="6" bestFit="1" customWidth="1"/>
    <col min="1470" max="1470" width="18.5546875" style="6" bestFit="1" customWidth="1"/>
    <col min="1471" max="1471" width="17" style="6" bestFit="1" customWidth="1"/>
    <col min="1472" max="1472" width="17.5546875" style="6" bestFit="1" customWidth="1"/>
    <col min="1473" max="1719" width="11.5546875" style="6"/>
    <col min="1720" max="1720" width="11" style="6" customWidth="1"/>
    <col min="1721" max="1721" width="18.5546875" style="6" customWidth="1"/>
    <col min="1722" max="1722" width="4.44140625" style="6" customWidth="1"/>
    <col min="1723" max="1723" width="71.33203125" style="6" customWidth="1"/>
    <col min="1724" max="1724" width="19.109375" style="6" customWidth="1"/>
    <col min="1725" max="1725" width="20.109375" style="6" bestFit="1" customWidth="1"/>
    <col min="1726" max="1726" width="18.5546875" style="6" bestFit="1" customWidth="1"/>
    <col min="1727" max="1727" width="17" style="6" bestFit="1" customWidth="1"/>
    <col min="1728" max="1728" width="17.5546875" style="6" bestFit="1" customWidth="1"/>
    <col min="1729" max="1975" width="11.5546875" style="6"/>
    <col min="1976" max="1976" width="11" style="6" customWidth="1"/>
    <col min="1977" max="1977" width="18.5546875" style="6" customWidth="1"/>
    <col min="1978" max="1978" width="4.44140625" style="6" customWidth="1"/>
    <col min="1979" max="1979" width="71.33203125" style="6" customWidth="1"/>
    <col min="1980" max="1980" width="19.109375" style="6" customWidth="1"/>
    <col min="1981" max="1981" width="20.109375" style="6" bestFit="1" customWidth="1"/>
    <col min="1982" max="1982" width="18.5546875" style="6" bestFit="1" customWidth="1"/>
    <col min="1983" max="1983" width="17" style="6" bestFit="1" customWidth="1"/>
    <col min="1984" max="1984" width="17.5546875" style="6" bestFit="1" customWidth="1"/>
    <col min="1985" max="2231" width="11.5546875" style="6"/>
    <col min="2232" max="2232" width="11" style="6" customWidth="1"/>
    <col min="2233" max="2233" width="18.5546875" style="6" customWidth="1"/>
    <col min="2234" max="2234" width="4.44140625" style="6" customWidth="1"/>
    <col min="2235" max="2235" width="71.33203125" style="6" customWidth="1"/>
    <col min="2236" max="2236" width="19.109375" style="6" customWidth="1"/>
    <col min="2237" max="2237" width="20.109375" style="6" bestFit="1" customWidth="1"/>
    <col min="2238" max="2238" width="18.5546875" style="6" bestFit="1" customWidth="1"/>
    <col min="2239" max="2239" width="17" style="6" bestFit="1" customWidth="1"/>
    <col min="2240" max="2240" width="17.5546875" style="6" bestFit="1" customWidth="1"/>
    <col min="2241" max="2487" width="11.5546875" style="6"/>
    <col min="2488" max="2488" width="11" style="6" customWidth="1"/>
    <col min="2489" max="2489" width="18.5546875" style="6" customWidth="1"/>
    <col min="2490" max="2490" width="4.44140625" style="6" customWidth="1"/>
    <col min="2491" max="2491" width="71.33203125" style="6" customWidth="1"/>
    <col min="2492" max="2492" width="19.109375" style="6" customWidth="1"/>
    <col min="2493" max="2493" width="20.109375" style="6" bestFit="1" customWidth="1"/>
    <col min="2494" max="2494" width="18.5546875" style="6" bestFit="1" customWidth="1"/>
    <col min="2495" max="2495" width="17" style="6" bestFit="1" customWidth="1"/>
    <col min="2496" max="2496" width="17.5546875" style="6" bestFit="1" customWidth="1"/>
    <col min="2497" max="2743" width="11.5546875" style="6"/>
    <col min="2744" max="2744" width="11" style="6" customWidth="1"/>
    <col min="2745" max="2745" width="18.5546875" style="6" customWidth="1"/>
    <col min="2746" max="2746" width="4.44140625" style="6" customWidth="1"/>
    <col min="2747" max="2747" width="71.33203125" style="6" customWidth="1"/>
    <col min="2748" max="2748" width="19.109375" style="6" customWidth="1"/>
    <col min="2749" max="2749" width="20.109375" style="6" bestFit="1" customWidth="1"/>
    <col min="2750" max="2750" width="18.5546875" style="6" bestFit="1" customWidth="1"/>
    <col min="2751" max="2751" width="17" style="6" bestFit="1" customWidth="1"/>
    <col min="2752" max="2752" width="17.5546875" style="6" bestFit="1" customWidth="1"/>
    <col min="2753" max="2999" width="11.5546875" style="6"/>
    <col min="3000" max="3000" width="11" style="6" customWidth="1"/>
    <col min="3001" max="3001" width="18.5546875" style="6" customWidth="1"/>
    <col min="3002" max="3002" width="4.44140625" style="6" customWidth="1"/>
    <col min="3003" max="3003" width="71.33203125" style="6" customWidth="1"/>
    <col min="3004" max="3004" width="19.109375" style="6" customWidth="1"/>
    <col min="3005" max="3005" width="20.109375" style="6" bestFit="1" customWidth="1"/>
    <col min="3006" max="3006" width="18.5546875" style="6" bestFit="1" customWidth="1"/>
    <col min="3007" max="3007" width="17" style="6" bestFit="1" customWidth="1"/>
    <col min="3008" max="3008" width="17.5546875" style="6" bestFit="1" customWidth="1"/>
    <col min="3009" max="3255" width="11.5546875" style="6"/>
    <col min="3256" max="3256" width="11" style="6" customWidth="1"/>
    <col min="3257" max="3257" width="18.5546875" style="6" customWidth="1"/>
    <col min="3258" max="3258" width="4.44140625" style="6" customWidth="1"/>
    <col min="3259" max="3259" width="71.33203125" style="6" customWidth="1"/>
    <col min="3260" max="3260" width="19.109375" style="6" customWidth="1"/>
    <col min="3261" max="3261" width="20.109375" style="6" bestFit="1" customWidth="1"/>
    <col min="3262" max="3262" width="18.5546875" style="6" bestFit="1" customWidth="1"/>
    <col min="3263" max="3263" width="17" style="6" bestFit="1" customWidth="1"/>
    <col min="3264" max="3264" width="17.5546875" style="6" bestFit="1" customWidth="1"/>
    <col min="3265" max="3511" width="11.5546875" style="6"/>
    <col min="3512" max="3512" width="11" style="6" customWidth="1"/>
    <col min="3513" max="3513" width="18.5546875" style="6" customWidth="1"/>
    <col min="3514" max="3514" width="4.44140625" style="6" customWidth="1"/>
    <col min="3515" max="3515" width="71.33203125" style="6" customWidth="1"/>
    <col min="3516" max="3516" width="19.109375" style="6" customWidth="1"/>
    <col min="3517" max="3517" width="20.109375" style="6" bestFit="1" customWidth="1"/>
    <col min="3518" max="3518" width="18.5546875" style="6" bestFit="1" customWidth="1"/>
    <col min="3519" max="3519" width="17" style="6" bestFit="1" customWidth="1"/>
    <col min="3520" max="3520" width="17.5546875" style="6" bestFit="1" customWidth="1"/>
    <col min="3521" max="3767" width="11.5546875" style="6"/>
    <col min="3768" max="3768" width="11" style="6" customWidth="1"/>
    <col min="3769" max="3769" width="18.5546875" style="6" customWidth="1"/>
    <col min="3770" max="3770" width="4.44140625" style="6" customWidth="1"/>
    <col min="3771" max="3771" width="71.33203125" style="6" customWidth="1"/>
    <col min="3772" max="3772" width="19.109375" style="6" customWidth="1"/>
    <col min="3773" max="3773" width="20.109375" style="6" bestFit="1" customWidth="1"/>
    <col min="3774" max="3774" width="18.5546875" style="6" bestFit="1" customWidth="1"/>
    <col min="3775" max="3775" width="17" style="6" bestFit="1" customWidth="1"/>
    <col min="3776" max="3776" width="17.5546875" style="6" bestFit="1" customWidth="1"/>
    <col min="3777" max="4023" width="11.5546875" style="6"/>
    <col min="4024" max="4024" width="11" style="6" customWidth="1"/>
    <col min="4025" max="4025" width="18.5546875" style="6" customWidth="1"/>
    <col min="4026" max="4026" width="4.44140625" style="6" customWidth="1"/>
    <col min="4027" max="4027" width="71.33203125" style="6" customWidth="1"/>
    <col min="4028" max="4028" width="19.109375" style="6" customWidth="1"/>
    <col min="4029" max="4029" width="20.109375" style="6" bestFit="1" customWidth="1"/>
    <col min="4030" max="4030" width="18.5546875" style="6" bestFit="1" customWidth="1"/>
    <col min="4031" max="4031" width="17" style="6" bestFit="1" customWidth="1"/>
    <col min="4032" max="4032" width="17.5546875" style="6" bestFit="1" customWidth="1"/>
    <col min="4033" max="4279" width="11.5546875" style="6"/>
    <col min="4280" max="4280" width="11" style="6" customWidth="1"/>
    <col min="4281" max="4281" width="18.5546875" style="6" customWidth="1"/>
    <col min="4282" max="4282" width="4.44140625" style="6" customWidth="1"/>
    <col min="4283" max="4283" width="71.33203125" style="6" customWidth="1"/>
    <col min="4284" max="4284" width="19.109375" style="6" customWidth="1"/>
    <col min="4285" max="4285" width="20.109375" style="6" bestFit="1" customWidth="1"/>
    <col min="4286" max="4286" width="18.5546875" style="6" bestFit="1" customWidth="1"/>
    <col min="4287" max="4287" width="17" style="6" bestFit="1" customWidth="1"/>
    <col min="4288" max="4288" width="17.5546875" style="6" bestFit="1" customWidth="1"/>
    <col min="4289" max="4535" width="11.5546875" style="6"/>
    <col min="4536" max="4536" width="11" style="6" customWidth="1"/>
    <col min="4537" max="4537" width="18.5546875" style="6" customWidth="1"/>
    <col min="4538" max="4538" width="4.44140625" style="6" customWidth="1"/>
    <col min="4539" max="4539" width="71.33203125" style="6" customWidth="1"/>
    <col min="4540" max="4540" width="19.109375" style="6" customWidth="1"/>
    <col min="4541" max="4541" width="20.109375" style="6" bestFit="1" customWidth="1"/>
    <col min="4542" max="4542" width="18.5546875" style="6" bestFit="1" customWidth="1"/>
    <col min="4543" max="4543" width="17" style="6" bestFit="1" customWidth="1"/>
    <col min="4544" max="4544" width="17.5546875" style="6" bestFit="1" customWidth="1"/>
    <col min="4545" max="4791" width="11.5546875" style="6"/>
    <col min="4792" max="4792" width="11" style="6" customWidth="1"/>
    <col min="4793" max="4793" width="18.5546875" style="6" customWidth="1"/>
    <col min="4794" max="4794" width="4.44140625" style="6" customWidth="1"/>
    <col min="4795" max="4795" width="71.33203125" style="6" customWidth="1"/>
    <col min="4796" max="4796" width="19.109375" style="6" customWidth="1"/>
    <col min="4797" max="4797" width="20.109375" style="6" bestFit="1" customWidth="1"/>
    <col min="4798" max="4798" width="18.5546875" style="6" bestFit="1" customWidth="1"/>
    <col min="4799" max="4799" width="17" style="6" bestFit="1" customWidth="1"/>
    <col min="4800" max="4800" width="17.5546875" style="6" bestFit="1" customWidth="1"/>
    <col min="4801" max="5047" width="11.5546875" style="6"/>
    <col min="5048" max="5048" width="11" style="6" customWidth="1"/>
    <col min="5049" max="5049" width="18.5546875" style="6" customWidth="1"/>
    <col min="5050" max="5050" width="4.44140625" style="6" customWidth="1"/>
    <col min="5051" max="5051" width="71.33203125" style="6" customWidth="1"/>
    <col min="5052" max="5052" width="19.109375" style="6" customWidth="1"/>
    <col min="5053" max="5053" width="20.109375" style="6" bestFit="1" customWidth="1"/>
    <col min="5054" max="5054" width="18.5546875" style="6" bestFit="1" customWidth="1"/>
    <col min="5055" max="5055" width="17" style="6" bestFit="1" customWidth="1"/>
    <col min="5056" max="5056" width="17.5546875" style="6" bestFit="1" customWidth="1"/>
    <col min="5057" max="5303" width="11.5546875" style="6"/>
    <col min="5304" max="5304" width="11" style="6" customWidth="1"/>
    <col min="5305" max="5305" width="18.5546875" style="6" customWidth="1"/>
    <col min="5306" max="5306" width="4.44140625" style="6" customWidth="1"/>
    <col min="5307" max="5307" width="71.33203125" style="6" customWidth="1"/>
    <col min="5308" max="5308" width="19.109375" style="6" customWidth="1"/>
    <col min="5309" max="5309" width="20.109375" style="6" bestFit="1" customWidth="1"/>
    <col min="5310" max="5310" width="18.5546875" style="6" bestFit="1" customWidth="1"/>
    <col min="5311" max="5311" width="17" style="6" bestFit="1" customWidth="1"/>
    <col min="5312" max="5312" width="17.5546875" style="6" bestFit="1" customWidth="1"/>
    <col min="5313" max="5559" width="11.5546875" style="6"/>
    <col min="5560" max="5560" width="11" style="6" customWidth="1"/>
    <col min="5561" max="5561" width="18.5546875" style="6" customWidth="1"/>
    <col min="5562" max="5562" width="4.44140625" style="6" customWidth="1"/>
    <col min="5563" max="5563" width="71.33203125" style="6" customWidth="1"/>
    <col min="5564" max="5564" width="19.109375" style="6" customWidth="1"/>
    <col min="5565" max="5565" width="20.109375" style="6" bestFit="1" customWidth="1"/>
    <col min="5566" max="5566" width="18.5546875" style="6" bestFit="1" customWidth="1"/>
    <col min="5567" max="5567" width="17" style="6" bestFit="1" customWidth="1"/>
    <col min="5568" max="5568" width="17.5546875" style="6" bestFit="1" customWidth="1"/>
    <col min="5569" max="5815" width="11.5546875" style="6"/>
    <col min="5816" max="5816" width="11" style="6" customWidth="1"/>
    <col min="5817" max="5817" width="18.5546875" style="6" customWidth="1"/>
    <col min="5818" max="5818" width="4.44140625" style="6" customWidth="1"/>
    <col min="5819" max="5819" width="71.33203125" style="6" customWidth="1"/>
    <col min="5820" max="5820" width="19.109375" style="6" customWidth="1"/>
    <col min="5821" max="5821" width="20.109375" style="6" bestFit="1" customWidth="1"/>
    <col min="5822" max="5822" width="18.5546875" style="6" bestFit="1" customWidth="1"/>
    <col min="5823" max="5823" width="17" style="6" bestFit="1" customWidth="1"/>
    <col min="5824" max="5824" width="17.5546875" style="6" bestFit="1" customWidth="1"/>
    <col min="5825" max="6071" width="11.5546875" style="6"/>
    <col min="6072" max="6072" width="11" style="6" customWidth="1"/>
    <col min="6073" max="6073" width="18.5546875" style="6" customWidth="1"/>
    <col min="6074" max="6074" width="4.44140625" style="6" customWidth="1"/>
    <col min="6075" max="6075" width="71.33203125" style="6" customWidth="1"/>
    <col min="6076" max="6076" width="19.109375" style="6" customWidth="1"/>
    <col min="6077" max="6077" width="20.109375" style="6" bestFit="1" customWidth="1"/>
    <col min="6078" max="6078" width="18.5546875" style="6" bestFit="1" customWidth="1"/>
    <col min="6079" max="6079" width="17" style="6" bestFit="1" customWidth="1"/>
    <col min="6080" max="6080" width="17.5546875" style="6" bestFit="1" customWidth="1"/>
    <col min="6081" max="6327" width="11.5546875" style="6"/>
    <col min="6328" max="6328" width="11" style="6" customWidth="1"/>
    <col min="6329" max="6329" width="18.5546875" style="6" customWidth="1"/>
    <col min="6330" max="6330" width="4.44140625" style="6" customWidth="1"/>
    <col min="6331" max="6331" width="71.33203125" style="6" customWidth="1"/>
    <col min="6332" max="6332" width="19.109375" style="6" customWidth="1"/>
    <col min="6333" max="6333" width="20.109375" style="6" bestFit="1" customWidth="1"/>
    <col min="6334" max="6334" width="18.5546875" style="6" bestFit="1" customWidth="1"/>
    <col min="6335" max="6335" width="17" style="6" bestFit="1" customWidth="1"/>
    <col min="6336" max="6336" width="17.5546875" style="6" bestFit="1" customWidth="1"/>
    <col min="6337" max="6583" width="11.5546875" style="6"/>
    <col min="6584" max="6584" width="11" style="6" customWidth="1"/>
    <col min="6585" max="6585" width="18.5546875" style="6" customWidth="1"/>
    <col min="6586" max="6586" width="4.44140625" style="6" customWidth="1"/>
    <col min="6587" max="6587" width="71.33203125" style="6" customWidth="1"/>
    <col min="6588" max="6588" width="19.109375" style="6" customWidth="1"/>
    <col min="6589" max="6589" width="20.109375" style="6" bestFit="1" customWidth="1"/>
    <col min="6590" max="6590" width="18.5546875" style="6" bestFit="1" customWidth="1"/>
    <col min="6591" max="6591" width="17" style="6" bestFit="1" customWidth="1"/>
    <col min="6592" max="6592" width="17.5546875" style="6" bestFit="1" customWidth="1"/>
    <col min="6593" max="6839" width="11.5546875" style="6"/>
    <col min="6840" max="6840" width="11" style="6" customWidth="1"/>
    <col min="6841" max="6841" width="18.5546875" style="6" customWidth="1"/>
    <col min="6842" max="6842" width="4.44140625" style="6" customWidth="1"/>
    <col min="6843" max="6843" width="71.33203125" style="6" customWidth="1"/>
    <col min="6844" max="6844" width="19.109375" style="6" customWidth="1"/>
    <col min="6845" max="6845" width="20.109375" style="6" bestFit="1" customWidth="1"/>
    <col min="6846" max="6846" width="18.5546875" style="6" bestFit="1" customWidth="1"/>
    <col min="6847" max="6847" width="17" style="6" bestFit="1" customWidth="1"/>
    <col min="6848" max="6848" width="17.5546875" style="6" bestFit="1" customWidth="1"/>
    <col min="6849" max="7095" width="11.5546875" style="6"/>
    <col min="7096" max="7096" width="11" style="6" customWidth="1"/>
    <col min="7097" max="7097" width="18.5546875" style="6" customWidth="1"/>
    <col min="7098" max="7098" width="4.44140625" style="6" customWidth="1"/>
    <col min="7099" max="7099" width="71.33203125" style="6" customWidth="1"/>
    <col min="7100" max="7100" width="19.109375" style="6" customWidth="1"/>
    <col min="7101" max="7101" width="20.109375" style="6" bestFit="1" customWidth="1"/>
    <col min="7102" max="7102" width="18.5546875" style="6" bestFit="1" customWidth="1"/>
    <col min="7103" max="7103" width="17" style="6" bestFit="1" customWidth="1"/>
    <col min="7104" max="7104" width="17.5546875" style="6" bestFit="1" customWidth="1"/>
    <col min="7105" max="7351" width="11.5546875" style="6"/>
    <col min="7352" max="7352" width="11" style="6" customWidth="1"/>
    <col min="7353" max="7353" width="18.5546875" style="6" customWidth="1"/>
    <col min="7354" max="7354" width="4.44140625" style="6" customWidth="1"/>
    <col min="7355" max="7355" width="71.33203125" style="6" customWidth="1"/>
    <col min="7356" max="7356" width="19.109375" style="6" customWidth="1"/>
    <col min="7357" max="7357" width="20.109375" style="6" bestFit="1" customWidth="1"/>
    <col min="7358" max="7358" width="18.5546875" style="6" bestFit="1" customWidth="1"/>
    <col min="7359" max="7359" width="17" style="6" bestFit="1" customWidth="1"/>
    <col min="7360" max="7360" width="17.5546875" style="6" bestFit="1" customWidth="1"/>
    <col min="7361" max="7607" width="11.5546875" style="6"/>
    <col min="7608" max="7608" width="11" style="6" customWidth="1"/>
    <col min="7609" max="7609" width="18.5546875" style="6" customWidth="1"/>
    <col min="7610" max="7610" width="4.44140625" style="6" customWidth="1"/>
    <col min="7611" max="7611" width="71.33203125" style="6" customWidth="1"/>
    <col min="7612" max="7612" width="19.109375" style="6" customWidth="1"/>
    <col min="7613" max="7613" width="20.109375" style="6" bestFit="1" customWidth="1"/>
    <col min="7614" max="7614" width="18.5546875" style="6" bestFit="1" customWidth="1"/>
    <col min="7615" max="7615" width="17" style="6" bestFit="1" customWidth="1"/>
    <col min="7616" max="7616" width="17.5546875" style="6" bestFit="1" customWidth="1"/>
    <col min="7617" max="7863" width="11.5546875" style="6"/>
    <col min="7864" max="7864" width="11" style="6" customWidth="1"/>
    <col min="7865" max="7865" width="18.5546875" style="6" customWidth="1"/>
    <col min="7866" max="7866" width="4.44140625" style="6" customWidth="1"/>
    <col min="7867" max="7867" width="71.33203125" style="6" customWidth="1"/>
    <col min="7868" max="7868" width="19.109375" style="6" customWidth="1"/>
    <col min="7869" max="7869" width="20.109375" style="6" bestFit="1" customWidth="1"/>
    <col min="7870" max="7870" width="18.5546875" style="6" bestFit="1" customWidth="1"/>
    <col min="7871" max="7871" width="17" style="6" bestFit="1" customWidth="1"/>
    <col min="7872" max="7872" width="17.5546875" style="6" bestFit="1" customWidth="1"/>
    <col min="7873" max="8119" width="11.5546875" style="6"/>
    <col min="8120" max="8120" width="11" style="6" customWidth="1"/>
    <col min="8121" max="8121" width="18.5546875" style="6" customWidth="1"/>
    <col min="8122" max="8122" width="4.44140625" style="6" customWidth="1"/>
    <col min="8123" max="8123" width="71.33203125" style="6" customWidth="1"/>
    <col min="8124" max="8124" width="19.109375" style="6" customWidth="1"/>
    <col min="8125" max="8125" width="20.109375" style="6" bestFit="1" customWidth="1"/>
    <col min="8126" max="8126" width="18.5546875" style="6" bestFit="1" customWidth="1"/>
    <col min="8127" max="8127" width="17" style="6" bestFit="1" customWidth="1"/>
    <col min="8128" max="8128" width="17.5546875" style="6" bestFit="1" customWidth="1"/>
    <col min="8129" max="8375" width="11.5546875" style="6"/>
    <col min="8376" max="8376" width="11" style="6" customWidth="1"/>
    <col min="8377" max="8377" width="18.5546875" style="6" customWidth="1"/>
    <col min="8378" max="8378" width="4.44140625" style="6" customWidth="1"/>
    <col min="8379" max="8379" width="71.33203125" style="6" customWidth="1"/>
    <col min="8380" max="8380" width="19.109375" style="6" customWidth="1"/>
    <col min="8381" max="8381" width="20.109375" style="6" bestFit="1" customWidth="1"/>
    <col min="8382" max="8382" width="18.5546875" style="6" bestFit="1" customWidth="1"/>
    <col min="8383" max="8383" width="17" style="6" bestFit="1" customWidth="1"/>
    <col min="8384" max="8384" width="17.5546875" style="6" bestFit="1" customWidth="1"/>
    <col min="8385" max="8631" width="11.5546875" style="6"/>
    <col min="8632" max="8632" width="11" style="6" customWidth="1"/>
    <col min="8633" max="8633" width="18.5546875" style="6" customWidth="1"/>
    <col min="8634" max="8634" width="4.44140625" style="6" customWidth="1"/>
    <col min="8635" max="8635" width="71.33203125" style="6" customWidth="1"/>
    <col min="8636" max="8636" width="19.109375" style="6" customWidth="1"/>
    <col min="8637" max="8637" width="20.109375" style="6" bestFit="1" customWidth="1"/>
    <col min="8638" max="8638" width="18.5546875" style="6" bestFit="1" customWidth="1"/>
    <col min="8639" max="8639" width="17" style="6" bestFit="1" customWidth="1"/>
    <col min="8640" max="8640" width="17.5546875" style="6" bestFit="1" customWidth="1"/>
    <col min="8641" max="8887" width="11.5546875" style="6"/>
    <col min="8888" max="8888" width="11" style="6" customWidth="1"/>
    <col min="8889" max="8889" width="18.5546875" style="6" customWidth="1"/>
    <col min="8890" max="8890" width="4.44140625" style="6" customWidth="1"/>
    <col min="8891" max="8891" width="71.33203125" style="6" customWidth="1"/>
    <col min="8892" max="8892" width="19.109375" style="6" customWidth="1"/>
    <col min="8893" max="8893" width="20.109375" style="6" bestFit="1" customWidth="1"/>
    <col min="8894" max="8894" width="18.5546875" style="6" bestFit="1" customWidth="1"/>
    <col min="8895" max="8895" width="17" style="6" bestFit="1" customWidth="1"/>
    <col min="8896" max="8896" width="17.5546875" style="6" bestFit="1" customWidth="1"/>
    <col min="8897" max="9143" width="11.5546875" style="6"/>
    <col min="9144" max="9144" width="11" style="6" customWidth="1"/>
    <col min="9145" max="9145" width="18.5546875" style="6" customWidth="1"/>
    <col min="9146" max="9146" width="4.44140625" style="6" customWidth="1"/>
    <col min="9147" max="9147" width="71.33203125" style="6" customWidth="1"/>
    <col min="9148" max="9148" width="19.109375" style="6" customWidth="1"/>
    <col min="9149" max="9149" width="20.109375" style="6" bestFit="1" customWidth="1"/>
    <col min="9150" max="9150" width="18.5546875" style="6" bestFit="1" customWidth="1"/>
    <col min="9151" max="9151" width="17" style="6" bestFit="1" customWidth="1"/>
    <col min="9152" max="9152" width="17.5546875" style="6" bestFit="1" customWidth="1"/>
    <col min="9153" max="9399" width="11.5546875" style="6"/>
    <col min="9400" max="9400" width="11" style="6" customWidth="1"/>
    <col min="9401" max="9401" width="18.5546875" style="6" customWidth="1"/>
    <col min="9402" max="9402" width="4.44140625" style="6" customWidth="1"/>
    <col min="9403" max="9403" width="71.33203125" style="6" customWidth="1"/>
    <col min="9404" max="9404" width="19.109375" style="6" customWidth="1"/>
    <col min="9405" max="9405" width="20.109375" style="6" bestFit="1" customWidth="1"/>
    <col min="9406" max="9406" width="18.5546875" style="6" bestFit="1" customWidth="1"/>
    <col min="9407" max="9407" width="17" style="6" bestFit="1" customWidth="1"/>
    <col min="9408" max="9408" width="17.5546875" style="6" bestFit="1" customWidth="1"/>
    <col min="9409" max="9655" width="11.5546875" style="6"/>
    <col min="9656" max="9656" width="11" style="6" customWidth="1"/>
    <col min="9657" max="9657" width="18.5546875" style="6" customWidth="1"/>
    <col min="9658" max="9658" width="4.44140625" style="6" customWidth="1"/>
    <col min="9659" max="9659" width="71.33203125" style="6" customWidth="1"/>
    <col min="9660" max="9660" width="19.109375" style="6" customWidth="1"/>
    <col min="9661" max="9661" width="20.109375" style="6" bestFit="1" customWidth="1"/>
    <col min="9662" max="9662" width="18.5546875" style="6" bestFit="1" customWidth="1"/>
    <col min="9663" max="9663" width="17" style="6" bestFit="1" customWidth="1"/>
    <col min="9664" max="9664" width="17.5546875" style="6" bestFit="1" customWidth="1"/>
    <col min="9665" max="9911" width="11.5546875" style="6"/>
    <col min="9912" max="9912" width="11" style="6" customWidth="1"/>
    <col min="9913" max="9913" width="18.5546875" style="6" customWidth="1"/>
    <col min="9914" max="9914" width="4.44140625" style="6" customWidth="1"/>
    <col min="9915" max="9915" width="71.33203125" style="6" customWidth="1"/>
    <col min="9916" max="9916" width="19.109375" style="6" customWidth="1"/>
    <col min="9917" max="9917" width="20.109375" style="6" bestFit="1" customWidth="1"/>
    <col min="9918" max="9918" width="18.5546875" style="6" bestFit="1" customWidth="1"/>
    <col min="9919" max="9919" width="17" style="6" bestFit="1" customWidth="1"/>
    <col min="9920" max="9920" width="17.5546875" style="6" bestFit="1" customWidth="1"/>
    <col min="9921" max="10167" width="11.5546875" style="6"/>
    <col min="10168" max="10168" width="11" style="6" customWidth="1"/>
    <col min="10169" max="10169" width="18.5546875" style="6" customWidth="1"/>
    <col min="10170" max="10170" width="4.44140625" style="6" customWidth="1"/>
    <col min="10171" max="10171" width="71.33203125" style="6" customWidth="1"/>
    <col min="10172" max="10172" width="19.109375" style="6" customWidth="1"/>
    <col min="10173" max="10173" width="20.109375" style="6" bestFit="1" customWidth="1"/>
    <col min="10174" max="10174" width="18.5546875" style="6" bestFit="1" customWidth="1"/>
    <col min="10175" max="10175" width="17" style="6" bestFit="1" customWidth="1"/>
    <col min="10176" max="10176" width="17.5546875" style="6" bestFit="1" customWidth="1"/>
    <col min="10177" max="10423" width="11.5546875" style="6"/>
    <col min="10424" max="10424" width="11" style="6" customWidth="1"/>
    <col min="10425" max="10425" width="18.5546875" style="6" customWidth="1"/>
    <col min="10426" max="10426" width="4.44140625" style="6" customWidth="1"/>
    <col min="10427" max="10427" width="71.33203125" style="6" customWidth="1"/>
    <col min="10428" max="10428" width="19.109375" style="6" customWidth="1"/>
    <col min="10429" max="10429" width="20.109375" style="6" bestFit="1" customWidth="1"/>
    <col min="10430" max="10430" width="18.5546875" style="6" bestFit="1" customWidth="1"/>
    <col min="10431" max="10431" width="17" style="6" bestFit="1" customWidth="1"/>
    <col min="10432" max="10432" width="17.5546875" style="6" bestFit="1" customWidth="1"/>
    <col min="10433" max="10679" width="11.5546875" style="6"/>
    <col min="10680" max="10680" width="11" style="6" customWidth="1"/>
    <col min="10681" max="10681" width="18.5546875" style="6" customWidth="1"/>
    <col min="10682" max="10682" width="4.44140625" style="6" customWidth="1"/>
    <col min="10683" max="10683" width="71.33203125" style="6" customWidth="1"/>
    <col min="10684" max="10684" width="19.109375" style="6" customWidth="1"/>
    <col min="10685" max="10685" width="20.109375" style="6" bestFit="1" customWidth="1"/>
    <col min="10686" max="10686" width="18.5546875" style="6" bestFit="1" customWidth="1"/>
    <col min="10687" max="10687" width="17" style="6" bestFit="1" customWidth="1"/>
    <col min="10688" max="10688" width="17.5546875" style="6" bestFit="1" customWidth="1"/>
    <col min="10689" max="10935" width="11.5546875" style="6"/>
    <col min="10936" max="10936" width="11" style="6" customWidth="1"/>
    <col min="10937" max="10937" width="18.5546875" style="6" customWidth="1"/>
    <col min="10938" max="10938" width="4.44140625" style="6" customWidth="1"/>
    <col min="10939" max="10939" width="71.33203125" style="6" customWidth="1"/>
    <col min="10940" max="10940" width="19.109375" style="6" customWidth="1"/>
    <col min="10941" max="10941" width="20.109375" style="6" bestFit="1" customWidth="1"/>
    <col min="10942" max="10942" width="18.5546875" style="6" bestFit="1" customWidth="1"/>
    <col min="10943" max="10943" width="17" style="6" bestFit="1" customWidth="1"/>
    <col min="10944" max="10944" width="17.5546875" style="6" bestFit="1" customWidth="1"/>
    <col min="10945" max="11191" width="11.5546875" style="6"/>
    <col min="11192" max="11192" width="11" style="6" customWidth="1"/>
    <col min="11193" max="11193" width="18.5546875" style="6" customWidth="1"/>
    <col min="11194" max="11194" width="4.44140625" style="6" customWidth="1"/>
    <col min="11195" max="11195" width="71.33203125" style="6" customWidth="1"/>
    <col min="11196" max="11196" width="19.109375" style="6" customWidth="1"/>
    <col min="11197" max="11197" width="20.109375" style="6" bestFit="1" customWidth="1"/>
    <col min="11198" max="11198" width="18.5546875" style="6" bestFit="1" customWidth="1"/>
    <col min="11199" max="11199" width="17" style="6" bestFit="1" customWidth="1"/>
    <col min="11200" max="11200" width="17.5546875" style="6" bestFit="1" customWidth="1"/>
    <col min="11201" max="11447" width="11.5546875" style="6"/>
    <col min="11448" max="11448" width="11" style="6" customWidth="1"/>
    <col min="11449" max="11449" width="18.5546875" style="6" customWidth="1"/>
    <col min="11450" max="11450" width="4.44140625" style="6" customWidth="1"/>
    <col min="11451" max="11451" width="71.33203125" style="6" customWidth="1"/>
    <col min="11452" max="11452" width="19.109375" style="6" customWidth="1"/>
    <col min="11453" max="11453" width="20.109375" style="6" bestFit="1" customWidth="1"/>
    <col min="11454" max="11454" width="18.5546875" style="6" bestFit="1" customWidth="1"/>
    <col min="11455" max="11455" width="17" style="6" bestFit="1" customWidth="1"/>
    <col min="11456" max="11456" width="17.5546875" style="6" bestFit="1" customWidth="1"/>
    <col min="11457" max="11703" width="11.5546875" style="6"/>
    <col min="11704" max="11704" width="11" style="6" customWidth="1"/>
    <col min="11705" max="11705" width="18.5546875" style="6" customWidth="1"/>
    <col min="11706" max="11706" width="4.44140625" style="6" customWidth="1"/>
    <col min="11707" max="11707" width="71.33203125" style="6" customWidth="1"/>
    <col min="11708" max="11708" width="19.109375" style="6" customWidth="1"/>
    <col min="11709" max="11709" width="20.109375" style="6" bestFit="1" customWidth="1"/>
    <col min="11710" max="11710" width="18.5546875" style="6" bestFit="1" customWidth="1"/>
    <col min="11711" max="11711" width="17" style="6" bestFit="1" customWidth="1"/>
    <col min="11712" max="11712" width="17.5546875" style="6" bestFit="1" customWidth="1"/>
    <col min="11713" max="11959" width="11.5546875" style="6"/>
    <col min="11960" max="11960" width="11" style="6" customWidth="1"/>
    <col min="11961" max="11961" width="18.5546875" style="6" customWidth="1"/>
    <col min="11962" max="11962" width="4.44140625" style="6" customWidth="1"/>
    <col min="11963" max="11963" width="71.33203125" style="6" customWidth="1"/>
    <col min="11964" max="11964" width="19.109375" style="6" customWidth="1"/>
    <col min="11965" max="11965" width="20.109375" style="6" bestFit="1" customWidth="1"/>
    <col min="11966" max="11966" width="18.5546875" style="6" bestFit="1" customWidth="1"/>
    <col min="11967" max="11967" width="17" style="6" bestFit="1" customWidth="1"/>
    <col min="11968" max="11968" width="17.5546875" style="6" bestFit="1" customWidth="1"/>
    <col min="11969" max="12215" width="11.5546875" style="6"/>
    <col min="12216" max="12216" width="11" style="6" customWidth="1"/>
    <col min="12217" max="12217" width="18.5546875" style="6" customWidth="1"/>
    <col min="12218" max="12218" width="4.44140625" style="6" customWidth="1"/>
    <col min="12219" max="12219" width="71.33203125" style="6" customWidth="1"/>
    <col min="12220" max="12220" width="19.109375" style="6" customWidth="1"/>
    <col min="12221" max="12221" width="20.109375" style="6" bestFit="1" customWidth="1"/>
    <col min="12222" max="12222" width="18.5546875" style="6" bestFit="1" customWidth="1"/>
    <col min="12223" max="12223" width="17" style="6" bestFit="1" customWidth="1"/>
    <col min="12224" max="12224" width="17.5546875" style="6" bestFit="1" customWidth="1"/>
    <col min="12225" max="12471" width="11.5546875" style="6"/>
    <col min="12472" max="12472" width="11" style="6" customWidth="1"/>
    <col min="12473" max="12473" width="18.5546875" style="6" customWidth="1"/>
    <col min="12474" max="12474" width="4.44140625" style="6" customWidth="1"/>
    <col min="12475" max="12475" width="71.33203125" style="6" customWidth="1"/>
    <col min="12476" max="12476" width="19.109375" style="6" customWidth="1"/>
    <col min="12477" max="12477" width="20.109375" style="6" bestFit="1" customWidth="1"/>
    <col min="12478" max="12478" width="18.5546875" style="6" bestFit="1" customWidth="1"/>
    <col min="12479" max="12479" width="17" style="6" bestFit="1" customWidth="1"/>
    <col min="12480" max="12480" width="17.5546875" style="6" bestFit="1" customWidth="1"/>
    <col min="12481" max="12727" width="11.5546875" style="6"/>
    <col min="12728" max="12728" width="11" style="6" customWidth="1"/>
    <col min="12729" max="12729" width="18.5546875" style="6" customWidth="1"/>
    <col min="12730" max="12730" width="4.44140625" style="6" customWidth="1"/>
    <col min="12731" max="12731" width="71.33203125" style="6" customWidth="1"/>
    <col min="12732" max="12732" width="19.109375" style="6" customWidth="1"/>
    <col min="12733" max="12733" width="20.109375" style="6" bestFit="1" customWidth="1"/>
    <col min="12734" max="12734" width="18.5546875" style="6" bestFit="1" customWidth="1"/>
    <col min="12735" max="12735" width="17" style="6" bestFit="1" customWidth="1"/>
    <col min="12736" max="12736" width="17.5546875" style="6" bestFit="1" customWidth="1"/>
    <col min="12737" max="12983" width="11.5546875" style="6"/>
    <col min="12984" max="12984" width="11" style="6" customWidth="1"/>
    <col min="12985" max="12985" width="18.5546875" style="6" customWidth="1"/>
    <col min="12986" max="12986" width="4.44140625" style="6" customWidth="1"/>
    <col min="12987" max="12987" width="71.33203125" style="6" customWidth="1"/>
    <col min="12988" max="12988" width="19.109375" style="6" customWidth="1"/>
    <col min="12989" max="12989" width="20.109375" style="6" bestFit="1" customWidth="1"/>
    <col min="12990" max="12990" width="18.5546875" style="6" bestFit="1" customWidth="1"/>
    <col min="12991" max="12991" width="17" style="6" bestFit="1" customWidth="1"/>
    <col min="12992" max="12992" width="17.5546875" style="6" bestFit="1" customWidth="1"/>
    <col min="12993" max="13239" width="11.5546875" style="6"/>
    <col min="13240" max="13240" width="11" style="6" customWidth="1"/>
    <col min="13241" max="13241" width="18.5546875" style="6" customWidth="1"/>
    <col min="13242" max="13242" width="4.44140625" style="6" customWidth="1"/>
    <col min="13243" max="13243" width="71.33203125" style="6" customWidth="1"/>
    <col min="13244" max="13244" width="19.109375" style="6" customWidth="1"/>
    <col min="13245" max="13245" width="20.109375" style="6" bestFit="1" customWidth="1"/>
    <col min="13246" max="13246" width="18.5546875" style="6" bestFit="1" customWidth="1"/>
    <col min="13247" max="13247" width="17" style="6" bestFit="1" customWidth="1"/>
    <col min="13248" max="13248" width="17.5546875" style="6" bestFit="1" customWidth="1"/>
    <col min="13249" max="13495" width="11.5546875" style="6"/>
    <col min="13496" max="13496" width="11" style="6" customWidth="1"/>
    <col min="13497" max="13497" width="18.5546875" style="6" customWidth="1"/>
    <col min="13498" max="13498" width="4.44140625" style="6" customWidth="1"/>
    <col min="13499" max="13499" width="71.33203125" style="6" customWidth="1"/>
    <col min="13500" max="13500" width="19.109375" style="6" customWidth="1"/>
    <col min="13501" max="13501" width="20.109375" style="6" bestFit="1" customWidth="1"/>
    <col min="13502" max="13502" width="18.5546875" style="6" bestFit="1" customWidth="1"/>
    <col min="13503" max="13503" width="17" style="6" bestFit="1" customWidth="1"/>
    <col min="13504" max="13504" width="17.5546875" style="6" bestFit="1" customWidth="1"/>
    <col min="13505" max="13751" width="11.5546875" style="6"/>
    <col min="13752" max="13752" width="11" style="6" customWidth="1"/>
    <col min="13753" max="13753" width="18.5546875" style="6" customWidth="1"/>
    <col min="13754" max="13754" width="4.44140625" style="6" customWidth="1"/>
    <col min="13755" max="13755" width="71.33203125" style="6" customWidth="1"/>
    <col min="13756" max="13756" width="19.109375" style="6" customWidth="1"/>
    <col min="13757" max="13757" width="20.109375" style="6" bestFit="1" customWidth="1"/>
    <col min="13758" max="13758" width="18.5546875" style="6" bestFit="1" customWidth="1"/>
    <col min="13759" max="13759" width="17" style="6" bestFit="1" customWidth="1"/>
    <col min="13760" max="13760" width="17.5546875" style="6" bestFit="1" customWidth="1"/>
    <col min="13761" max="14007" width="11.5546875" style="6"/>
    <col min="14008" max="14008" width="11" style="6" customWidth="1"/>
    <col min="14009" max="14009" width="18.5546875" style="6" customWidth="1"/>
    <col min="14010" max="14010" width="4.44140625" style="6" customWidth="1"/>
    <col min="14011" max="14011" width="71.33203125" style="6" customWidth="1"/>
    <col min="14012" max="14012" width="19.109375" style="6" customWidth="1"/>
    <col min="14013" max="14013" width="20.109375" style="6" bestFit="1" customWidth="1"/>
    <col min="14014" max="14014" width="18.5546875" style="6" bestFit="1" customWidth="1"/>
    <col min="14015" max="14015" width="17" style="6" bestFit="1" customWidth="1"/>
    <col min="14016" max="14016" width="17.5546875" style="6" bestFit="1" customWidth="1"/>
    <col min="14017" max="14263" width="11.5546875" style="6"/>
    <col min="14264" max="14264" width="11" style="6" customWidth="1"/>
    <col min="14265" max="14265" width="18.5546875" style="6" customWidth="1"/>
    <col min="14266" max="14266" width="4.44140625" style="6" customWidth="1"/>
    <col min="14267" max="14267" width="71.33203125" style="6" customWidth="1"/>
    <col min="14268" max="14268" width="19.109375" style="6" customWidth="1"/>
    <col min="14269" max="14269" width="20.109375" style="6" bestFit="1" customWidth="1"/>
    <col min="14270" max="14270" width="18.5546875" style="6" bestFit="1" customWidth="1"/>
    <col min="14271" max="14271" width="17" style="6" bestFit="1" customWidth="1"/>
    <col min="14272" max="14272" width="17.5546875" style="6" bestFit="1" customWidth="1"/>
    <col min="14273" max="14519" width="11.5546875" style="6"/>
    <col min="14520" max="14520" width="11" style="6" customWidth="1"/>
    <col min="14521" max="14521" width="18.5546875" style="6" customWidth="1"/>
    <col min="14522" max="14522" width="4.44140625" style="6" customWidth="1"/>
    <col min="14523" max="14523" width="71.33203125" style="6" customWidth="1"/>
    <col min="14524" max="14524" width="19.109375" style="6" customWidth="1"/>
    <col min="14525" max="14525" width="20.109375" style="6" bestFit="1" customWidth="1"/>
    <col min="14526" max="14526" width="18.5546875" style="6" bestFit="1" customWidth="1"/>
    <col min="14527" max="14527" width="17" style="6" bestFit="1" customWidth="1"/>
    <col min="14528" max="14528" width="17.5546875" style="6" bestFit="1" customWidth="1"/>
    <col min="14529" max="14775" width="11.5546875" style="6"/>
    <col min="14776" max="14776" width="11" style="6" customWidth="1"/>
    <col min="14777" max="14777" width="18.5546875" style="6" customWidth="1"/>
    <col min="14778" max="14778" width="4.44140625" style="6" customWidth="1"/>
    <col min="14779" max="14779" width="71.33203125" style="6" customWidth="1"/>
    <col min="14780" max="14780" width="19.109375" style="6" customWidth="1"/>
    <col min="14781" max="14781" width="20.109375" style="6" bestFit="1" customWidth="1"/>
    <col min="14782" max="14782" width="18.5546875" style="6" bestFit="1" customWidth="1"/>
    <col min="14783" max="14783" width="17" style="6" bestFit="1" customWidth="1"/>
    <col min="14784" max="14784" width="17.5546875" style="6" bestFit="1" customWidth="1"/>
    <col min="14785" max="15031" width="11.5546875" style="6"/>
    <col min="15032" max="15032" width="11" style="6" customWidth="1"/>
    <col min="15033" max="15033" width="18.5546875" style="6" customWidth="1"/>
    <col min="15034" max="15034" width="4.44140625" style="6" customWidth="1"/>
    <col min="15035" max="15035" width="71.33203125" style="6" customWidth="1"/>
    <col min="15036" max="15036" width="19.109375" style="6" customWidth="1"/>
    <col min="15037" max="15037" width="20.109375" style="6" bestFit="1" customWidth="1"/>
    <col min="15038" max="15038" width="18.5546875" style="6" bestFit="1" customWidth="1"/>
    <col min="15039" max="15039" width="17" style="6" bestFit="1" customWidth="1"/>
    <col min="15040" max="15040" width="17.5546875" style="6" bestFit="1" customWidth="1"/>
    <col min="15041" max="15287" width="11.5546875" style="6"/>
    <col min="15288" max="15288" width="11" style="6" customWidth="1"/>
    <col min="15289" max="15289" width="18.5546875" style="6" customWidth="1"/>
    <col min="15290" max="15290" width="4.44140625" style="6" customWidth="1"/>
    <col min="15291" max="15291" width="71.33203125" style="6" customWidth="1"/>
    <col min="15292" max="15292" width="19.109375" style="6" customWidth="1"/>
    <col min="15293" max="15293" width="20.109375" style="6" bestFit="1" customWidth="1"/>
    <col min="15294" max="15294" width="18.5546875" style="6" bestFit="1" customWidth="1"/>
    <col min="15295" max="15295" width="17" style="6" bestFit="1" customWidth="1"/>
    <col min="15296" max="15296" width="17.5546875" style="6" bestFit="1" customWidth="1"/>
    <col min="15297" max="15543" width="11.5546875" style="6"/>
    <col min="15544" max="15544" width="11" style="6" customWidth="1"/>
    <col min="15545" max="15545" width="18.5546875" style="6" customWidth="1"/>
    <col min="15546" max="15546" width="4.44140625" style="6" customWidth="1"/>
    <col min="15547" max="15547" width="71.33203125" style="6" customWidth="1"/>
    <col min="15548" max="15548" width="19.109375" style="6" customWidth="1"/>
    <col min="15549" max="15549" width="20.109375" style="6" bestFit="1" customWidth="1"/>
    <col min="15550" max="15550" width="18.5546875" style="6" bestFit="1" customWidth="1"/>
    <col min="15551" max="15551" width="17" style="6" bestFit="1" customWidth="1"/>
    <col min="15552" max="15552" width="17.5546875" style="6" bestFit="1" customWidth="1"/>
    <col min="15553" max="15799" width="11.5546875" style="6"/>
    <col min="15800" max="15800" width="11" style="6" customWidth="1"/>
    <col min="15801" max="15801" width="18.5546875" style="6" customWidth="1"/>
    <col min="15802" max="15802" width="4.44140625" style="6" customWidth="1"/>
    <col min="15803" max="15803" width="71.33203125" style="6" customWidth="1"/>
    <col min="15804" max="15804" width="19.109375" style="6" customWidth="1"/>
    <col min="15805" max="15805" width="20.109375" style="6" bestFit="1" customWidth="1"/>
    <col min="15806" max="15806" width="18.5546875" style="6" bestFit="1" customWidth="1"/>
    <col min="15807" max="15807" width="17" style="6" bestFit="1" customWidth="1"/>
    <col min="15808" max="15808" width="17.5546875" style="6" bestFit="1" customWidth="1"/>
    <col min="15809" max="16055" width="11.5546875" style="6"/>
    <col min="16056" max="16056" width="11" style="6" customWidth="1"/>
    <col min="16057" max="16057" width="18.5546875" style="6" customWidth="1"/>
    <col min="16058" max="16058" width="4.44140625" style="6" customWidth="1"/>
    <col min="16059" max="16059" width="71.33203125" style="6" customWidth="1"/>
    <col min="16060" max="16060" width="19.109375" style="6" customWidth="1"/>
    <col min="16061" max="16061" width="20.109375" style="6" bestFit="1" customWidth="1"/>
    <col min="16062" max="16062" width="18.5546875" style="6" bestFit="1" customWidth="1"/>
    <col min="16063" max="16063" width="17" style="6" bestFit="1" customWidth="1"/>
    <col min="16064" max="16064" width="17.5546875" style="6" bestFit="1" customWidth="1"/>
    <col min="16065" max="16311" width="11.5546875" style="6"/>
    <col min="16312" max="16317" width="11.44140625" style="6" customWidth="1"/>
    <col min="16318" max="16352" width="11.5546875" style="6"/>
    <col min="16353" max="16356" width="11.5546875" style="6" customWidth="1"/>
    <col min="16357" max="16384" width="11.5546875" style="6"/>
  </cols>
  <sheetData>
    <row r="1" spans="1:7" s="1" customFormat="1" x14ac:dyDescent="0.3">
      <c r="A1" s="38" t="s">
        <v>0</v>
      </c>
      <c r="B1" s="38"/>
      <c r="C1" s="38"/>
      <c r="D1" s="38"/>
      <c r="E1" s="38"/>
      <c r="F1" s="38"/>
      <c r="G1" s="38"/>
    </row>
    <row r="2" spans="1:7" s="1" customFormat="1" x14ac:dyDescent="0.25">
      <c r="A2" s="39" t="s">
        <v>1</v>
      </c>
      <c r="B2" s="39"/>
      <c r="C2" s="39"/>
      <c r="D2" s="39"/>
      <c r="E2" s="39"/>
      <c r="F2" s="39"/>
      <c r="G2" s="39"/>
    </row>
    <row r="3" spans="1:7" s="1" customFormat="1" x14ac:dyDescent="0.3">
      <c r="A3" s="40" t="s">
        <v>2</v>
      </c>
      <c r="B3" s="40"/>
      <c r="C3" s="40"/>
      <c r="D3" s="40"/>
      <c r="E3" s="40"/>
      <c r="F3" s="40"/>
      <c r="G3" s="40"/>
    </row>
    <row r="4" spans="1:7" s="1" customFormat="1" x14ac:dyDescent="0.3">
      <c r="A4" s="41" t="s">
        <v>3</v>
      </c>
      <c r="B4" s="41"/>
      <c r="C4" s="41"/>
      <c r="D4" s="41"/>
      <c r="E4" s="41"/>
      <c r="F4" s="41"/>
      <c r="G4" s="41"/>
    </row>
    <row r="5" spans="1:7" s="1" customFormat="1" x14ac:dyDescent="0.3">
      <c r="A5" s="3"/>
      <c r="B5" s="3"/>
      <c r="C5" s="3"/>
      <c r="D5" s="3"/>
      <c r="E5" s="3"/>
      <c r="F5" s="3"/>
      <c r="G5" s="4"/>
    </row>
    <row r="6" spans="1:7" ht="17.25" customHeight="1" x14ac:dyDescent="0.3">
      <c r="A6" s="42" t="s">
        <v>4</v>
      </c>
      <c r="B6" s="44" t="s">
        <v>5</v>
      </c>
      <c r="C6" s="44" t="s">
        <v>6</v>
      </c>
      <c r="D6" s="44" t="s">
        <v>7</v>
      </c>
      <c r="E6" s="44" t="s">
        <v>8</v>
      </c>
      <c r="F6" s="44" t="s">
        <v>9</v>
      </c>
      <c r="G6" s="36" t="s">
        <v>10</v>
      </c>
    </row>
    <row r="7" spans="1:7" s="1" customFormat="1" ht="17.25" customHeight="1" x14ac:dyDescent="0.3">
      <c r="A7" s="43"/>
      <c r="B7" s="45"/>
      <c r="C7" s="45"/>
      <c r="D7" s="45"/>
      <c r="E7" s="45"/>
      <c r="F7" s="45"/>
      <c r="G7" s="37"/>
    </row>
    <row r="8" spans="1:7" s="1" customFormat="1" x14ac:dyDescent="0.3">
      <c r="A8" s="7" t="s">
        <v>11</v>
      </c>
      <c r="B8" s="8">
        <f>B9+B367+B518+B527</f>
        <v>95471978325</v>
      </c>
      <c r="C8" s="8">
        <f>C9+C367+C518+C527</f>
        <v>8848631685.6899967</v>
      </c>
      <c r="D8" s="8">
        <f>D9+D367+D518+D527</f>
        <v>728475488.23000002</v>
      </c>
      <c r="E8" s="8">
        <f>E9+E367+E518+E527</f>
        <v>105049085498.91998</v>
      </c>
      <c r="F8" s="8">
        <f>F9+F367+F518+F527</f>
        <v>104320610010.69</v>
      </c>
      <c r="G8" s="9">
        <f t="shared" ref="G8:G42" si="0">IF(F8=0,0,IF(E8=0,100,F8/E8*100))</f>
        <v>99.306538001001954</v>
      </c>
    </row>
    <row r="9" spans="1:7" s="1" customFormat="1" x14ac:dyDescent="0.3">
      <c r="A9" s="7" t="s">
        <v>12</v>
      </c>
      <c r="B9" s="8">
        <f>B10+B42+B49+B310+B321+B362</f>
        <v>6299154072</v>
      </c>
      <c r="C9" s="8">
        <f>C10+C42+C49+C310+C321+C362</f>
        <v>1711850862.1799996</v>
      </c>
      <c r="D9" s="8">
        <f>D10+D42+D49+D310+D321+D362</f>
        <v>341441693.60999995</v>
      </c>
      <c r="E9" s="8">
        <f>E10+E42+E49+E310+E321+E362</f>
        <v>8352446627.7900009</v>
      </c>
      <c r="F9" s="8">
        <f>F10+F42+F49+F310+F321+F362</f>
        <v>8011004934.1800003</v>
      </c>
      <c r="G9" s="9">
        <f t="shared" si="0"/>
        <v>95.912075720735928</v>
      </c>
    </row>
    <row r="10" spans="1:7" s="1" customFormat="1" x14ac:dyDescent="0.3">
      <c r="A10" s="7" t="s">
        <v>13</v>
      </c>
      <c r="B10" s="8">
        <f t="shared" ref="B10" si="1">B11+B13+B19+B22+B38</f>
        <v>2861216703</v>
      </c>
      <c r="C10" s="8">
        <f>C11+C13+C19+C22+C38</f>
        <v>828623385.20999992</v>
      </c>
      <c r="D10" s="8">
        <f>D11+D13+D19+D22+D38</f>
        <v>6125611.1100000003</v>
      </c>
      <c r="E10" s="8">
        <f t="shared" ref="E10" si="2">E11+E13+E19+E22+E38</f>
        <v>3695965699.3199997</v>
      </c>
      <c r="F10" s="8">
        <f>F11+F13+F19+F22+F38</f>
        <v>3689840088.21</v>
      </c>
      <c r="G10" s="9">
        <f t="shared" si="0"/>
        <v>99.834262230541626</v>
      </c>
    </row>
    <row r="11" spans="1:7" s="1" customFormat="1" x14ac:dyDescent="0.3">
      <c r="A11" s="7" t="s">
        <v>14</v>
      </c>
      <c r="B11" s="8">
        <f t="shared" ref="B11:D11" si="3">SUM(B12)</f>
        <v>5722106</v>
      </c>
      <c r="C11" s="8">
        <f>SUM(C12)</f>
        <v>1199458.5999999996</v>
      </c>
      <c r="D11" s="8">
        <f t="shared" si="3"/>
        <v>0</v>
      </c>
      <c r="E11" s="8">
        <f>SUM(E12)</f>
        <v>6921564.5999999996</v>
      </c>
      <c r="F11" s="8">
        <f>SUM(F12)</f>
        <v>6921564.5999999996</v>
      </c>
      <c r="G11" s="9">
        <f t="shared" si="0"/>
        <v>100</v>
      </c>
    </row>
    <row r="12" spans="1:7" x14ac:dyDescent="0.3">
      <c r="A12" s="10" t="s">
        <v>15</v>
      </c>
      <c r="B12" s="11">
        <v>5722106</v>
      </c>
      <c r="C12" s="12">
        <v>1199458.5999999996</v>
      </c>
      <c r="D12" s="12">
        <v>0</v>
      </c>
      <c r="E12" s="13">
        <f>+B12+C12+D12</f>
        <v>6921564.5999999996</v>
      </c>
      <c r="F12" s="11">
        <v>6921564.5999999996</v>
      </c>
      <c r="G12" s="14">
        <f>IF(F12=0,0,IF(E12=0,100,F12/E12*100))</f>
        <v>100</v>
      </c>
    </row>
    <row r="13" spans="1:7" s="1" customFormat="1" ht="24" x14ac:dyDescent="0.3">
      <c r="A13" s="7" t="s">
        <v>16</v>
      </c>
      <c r="B13" s="8">
        <f t="shared" ref="B13:D13" si="4">SUM(B14:B18)</f>
        <v>147129612</v>
      </c>
      <c r="C13" s="8">
        <f>SUM(C14:C18)</f>
        <v>28831887.240000002</v>
      </c>
      <c r="D13" s="8">
        <f t="shared" si="4"/>
        <v>6125611.1100000003</v>
      </c>
      <c r="E13" s="8">
        <f>SUM(E14:E18)</f>
        <v>182087110.34999996</v>
      </c>
      <c r="F13" s="8">
        <f>SUM(F14:F18)</f>
        <v>175961499.24000001</v>
      </c>
      <c r="G13" s="9">
        <f>IF(F13=0,0,IF(E13=0,100,F13/E13*100))</f>
        <v>96.635889768240276</v>
      </c>
    </row>
    <row r="14" spans="1:7" x14ac:dyDescent="0.3">
      <c r="A14" s="10" t="s">
        <v>17</v>
      </c>
      <c r="B14" s="11">
        <v>58393978</v>
      </c>
      <c r="C14" s="12">
        <f t="shared" ref="C14:C18" si="5">+F14-B14</f>
        <v>1080668.5</v>
      </c>
      <c r="D14" s="12">
        <v>0</v>
      </c>
      <c r="E14" s="13">
        <f t="shared" ref="E14:E21" si="6">+B14+C14+D14</f>
        <v>59474646.5</v>
      </c>
      <c r="F14" s="11">
        <v>59474646.5</v>
      </c>
      <c r="G14" s="14">
        <f>IF(F14=0,0,IF(E14=0,100,F14/E14*100))</f>
        <v>100</v>
      </c>
    </row>
    <row r="15" spans="1:7" x14ac:dyDescent="0.3">
      <c r="A15" s="10" t="s">
        <v>18</v>
      </c>
      <c r="B15" s="11">
        <v>34920852</v>
      </c>
      <c r="C15" s="12">
        <f t="shared" si="5"/>
        <v>2667854.7700000033</v>
      </c>
      <c r="D15" s="15">
        <v>6125611.1100000003</v>
      </c>
      <c r="E15" s="13">
        <f t="shared" si="6"/>
        <v>43714317.880000003</v>
      </c>
      <c r="F15" s="11">
        <v>37588706.770000003</v>
      </c>
      <c r="G15" s="14">
        <f>IF(F15=0,0,IF(E15=0,100,F15/E15*100))</f>
        <v>85.98717443832615</v>
      </c>
    </row>
    <row r="16" spans="1:7" x14ac:dyDescent="0.3">
      <c r="A16" s="10" t="s">
        <v>19</v>
      </c>
      <c r="B16" s="11">
        <v>35176756</v>
      </c>
      <c r="C16" s="12">
        <f t="shared" si="5"/>
        <v>4984497.1400000006</v>
      </c>
      <c r="D16" s="12">
        <v>0</v>
      </c>
      <c r="E16" s="13">
        <f t="shared" si="6"/>
        <v>40161253.140000001</v>
      </c>
      <c r="F16" s="11">
        <v>40161253.140000001</v>
      </c>
      <c r="G16" s="14">
        <f t="shared" si="0"/>
        <v>100</v>
      </c>
    </row>
    <row r="17" spans="1:7" x14ac:dyDescent="0.3">
      <c r="A17" s="10" t="s">
        <v>20</v>
      </c>
      <c r="B17" s="11">
        <v>14385566</v>
      </c>
      <c r="C17" s="12">
        <f t="shared" si="5"/>
        <v>9015325.2300000004</v>
      </c>
      <c r="D17" s="12">
        <v>0</v>
      </c>
      <c r="E17" s="13">
        <f t="shared" si="6"/>
        <v>23400891.23</v>
      </c>
      <c r="F17" s="11">
        <v>23400891.23</v>
      </c>
      <c r="G17" s="14">
        <f t="shared" si="0"/>
        <v>100</v>
      </c>
    </row>
    <row r="18" spans="1:7" x14ac:dyDescent="0.3">
      <c r="A18" s="10" t="s">
        <v>21</v>
      </c>
      <c r="B18" s="11">
        <v>4252460</v>
      </c>
      <c r="C18" s="12">
        <f t="shared" si="5"/>
        <v>11083541.6</v>
      </c>
      <c r="D18" s="12">
        <v>0</v>
      </c>
      <c r="E18" s="13">
        <f t="shared" si="6"/>
        <v>15336001.6</v>
      </c>
      <c r="F18" s="11">
        <v>15336001.6</v>
      </c>
      <c r="G18" s="14">
        <f t="shared" si="0"/>
        <v>100</v>
      </c>
    </row>
    <row r="19" spans="1:7" s="1" customFormat="1" x14ac:dyDescent="0.3">
      <c r="A19" s="7" t="s">
        <v>22</v>
      </c>
      <c r="B19" s="8">
        <f t="shared" ref="B19" si="7">SUM(B20:B21)</f>
        <v>2629995490</v>
      </c>
      <c r="C19" s="8">
        <f>SUM(C20:C21)</f>
        <v>717966592.29999983</v>
      </c>
      <c r="D19" s="8">
        <f>SUM(D20:D21)</f>
        <v>0</v>
      </c>
      <c r="E19" s="8">
        <f>SUM(E20:E21)</f>
        <v>3347962082.2999997</v>
      </c>
      <c r="F19" s="8">
        <f>SUM(F20:F21)</f>
        <v>3347962082.2999997</v>
      </c>
      <c r="G19" s="9">
        <f t="shared" si="0"/>
        <v>100</v>
      </c>
    </row>
    <row r="20" spans="1:7" ht="34.200000000000003" x14ac:dyDescent="0.3">
      <c r="A20" s="10" t="s">
        <v>23</v>
      </c>
      <c r="B20" s="11">
        <v>2629995490</v>
      </c>
      <c r="C20" s="12">
        <v>717887376.65999985</v>
      </c>
      <c r="D20" s="16">
        <v>0</v>
      </c>
      <c r="E20" s="13">
        <f t="shared" si="6"/>
        <v>3347882866.6599998</v>
      </c>
      <c r="F20" s="11">
        <v>3347882866.6599998</v>
      </c>
      <c r="G20" s="14">
        <f t="shared" si="0"/>
        <v>100</v>
      </c>
    </row>
    <row r="21" spans="1:7" ht="34.200000000000003" x14ac:dyDescent="0.3">
      <c r="A21" s="10" t="s">
        <v>24</v>
      </c>
      <c r="B21" s="11">
        <v>0</v>
      </c>
      <c r="C21" s="12">
        <v>79215.64</v>
      </c>
      <c r="D21" s="12">
        <v>0</v>
      </c>
      <c r="E21" s="13">
        <f t="shared" si="6"/>
        <v>79215.64</v>
      </c>
      <c r="F21" s="17">
        <v>79215.64</v>
      </c>
      <c r="G21" s="14">
        <f t="shared" si="0"/>
        <v>100</v>
      </c>
    </row>
    <row r="22" spans="1:7" s="1" customFormat="1" x14ac:dyDescent="0.3">
      <c r="A22" s="7" t="s">
        <v>25</v>
      </c>
      <c r="B22" s="8">
        <f t="shared" ref="B22:E22" si="8">SUM(B23+B29+B32)</f>
        <v>78369495</v>
      </c>
      <c r="C22" s="8">
        <f>SUM(C23+C29+C32)</f>
        <v>80522026.189999998</v>
      </c>
      <c r="D22" s="8">
        <f t="shared" si="8"/>
        <v>0</v>
      </c>
      <c r="E22" s="8">
        <f t="shared" si="8"/>
        <v>158891521.19</v>
      </c>
      <c r="F22" s="8">
        <f>SUM(F23+F29+F32)</f>
        <v>158891521.19</v>
      </c>
      <c r="G22" s="9">
        <f t="shared" si="0"/>
        <v>100</v>
      </c>
    </row>
    <row r="23" spans="1:7" s="1" customFormat="1" x14ac:dyDescent="0.3">
      <c r="A23" s="7" t="s">
        <v>26</v>
      </c>
      <c r="B23" s="8">
        <f t="shared" ref="B23:D23" si="9">SUM(B24:B28)</f>
        <v>45689250</v>
      </c>
      <c r="C23" s="8">
        <f t="shared" si="9"/>
        <v>-15305641.550000003</v>
      </c>
      <c r="D23" s="8">
        <f t="shared" si="9"/>
        <v>0</v>
      </c>
      <c r="E23" s="8">
        <f>SUM(E24:E28)</f>
        <v>30383608.449999999</v>
      </c>
      <c r="F23" s="8">
        <f>SUM(F24:F28)</f>
        <v>30383608.449999999</v>
      </c>
      <c r="G23" s="9">
        <f t="shared" si="0"/>
        <v>100</v>
      </c>
    </row>
    <row r="24" spans="1:7" ht="22.8" x14ac:dyDescent="0.3">
      <c r="A24" s="10" t="s">
        <v>27</v>
      </c>
      <c r="B24" s="11">
        <v>1437239</v>
      </c>
      <c r="C24" s="12">
        <v>-302537.37000000011</v>
      </c>
      <c r="D24" s="12">
        <v>0</v>
      </c>
      <c r="E24" s="13">
        <f t="shared" ref="E24:E41" si="10">+B24+C24+D24</f>
        <v>1134701.6299999999</v>
      </c>
      <c r="F24" s="11">
        <v>1134701.6299999999</v>
      </c>
      <c r="G24" s="14">
        <f t="shared" si="0"/>
        <v>100</v>
      </c>
    </row>
    <row r="25" spans="1:7" x14ac:dyDescent="0.3">
      <c r="A25" s="10" t="s">
        <v>28</v>
      </c>
      <c r="B25" s="11">
        <v>254607</v>
      </c>
      <c r="C25" s="12">
        <v>-74889.84</v>
      </c>
      <c r="D25" s="12">
        <v>0</v>
      </c>
      <c r="E25" s="13">
        <f t="shared" si="10"/>
        <v>179717.16</v>
      </c>
      <c r="F25" s="11">
        <v>179717.16</v>
      </c>
      <c r="G25" s="14">
        <f t="shared" si="0"/>
        <v>100</v>
      </c>
    </row>
    <row r="26" spans="1:7" x14ac:dyDescent="0.3">
      <c r="A26" s="10" t="s">
        <v>29</v>
      </c>
      <c r="B26" s="11">
        <v>43908934</v>
      </c>
      <c r="C26" s="12">
        <v>-15006679.190000001</v>
      </c>
      <c r="D26" s="12">
        <v>0</v>
      </c>
      <c r="E26" s="13">
        <f t="shared" si="10"/>
        <v>28902254.809999999</v>
      </c>
      <c r="F26" s="18">
        <v>28902254.809999999</v>
      </c>
      <c r="G26" s="14">
        <f t="shared" si="0"/>
        <v>100</v>
      </c>
    </row>
    <row r="27" spans="1:7" x14ac:dyDescent="0.3">
      <c r="A27" s="10" t="s">
        <v>30</v>
      </c>
      <c r="B27" s="11">
        <v>48702</v>
      </c>
      <c r="C27" s="12">
        <v>-10677.18</v>
      </c>
      <c r="D27" s="12">
        <v>0</v>
      </c>
      <c r="E27" s="13">
        <f t="shared" si="10"/>
        <v>38024.82</v>
      </c>
      <c r="F27" s="11">
        <v>38024.82</v>
      </c>
      <c r="G27" s="14">
        <f t="shared" si="0"/>
        <v>100</v>
      </c>
    </row>
    <row r="28" spans="1:7" ht="22.8" x14ac:dyDescent="0.3">
      <c r="A28" s="10" t="s">
        <v>31</v>
      </c>
      <c r="B28" s="11">
        <v>39768</v>
      </c>
      <c r="C28" s="12">
        <v>89142.03</v>
      </c>
      <c r="D28" s="12">
        <v>0</v>
      </c>
      <c r="E28" s="13">
        <f t="shared" si="10"/>
        <v>128910.03</v>
      </c>
      <c r="F28" s="11">
        <v>128910.03</v>
      </c>
      <c r="G28" s="14">
        <f t="shared" si="0"/>
        <v>100</v>
      </c>
    </row>
    <row r="29" spans="1:7" s="1" customFormat="1" x14ac:dyDescent="0.3">
      <c r="A29" s="7" t="s">
        <v>32</v>
      </c>
      <c r="B29" s="8">
        <f t="shared" ref="B29:D29" si="11">SUM(B30:B31)</f>
        <v>32680245</v>
      </c>
      <c r="C29" s="8">
        <f t="shared" si="11"/>
        <v>90356885.030000001</v>
      </c>
      <c r="D29" s="8">
        <f t="shared" si="11"/>
        <v>0</v>
      </c>
      <c r="E29" s="8">
        <f>SUM(E30:E31)</f>
        <v>123037130.03</v>
      </c>
      <c r="F29" s="8">
        <f>SUM(F30:F31)</f>
        <v>123037130.03</v>
      </c>
      <c r="G29" s="9">
        <f t="shared" si="0"/>
        <v>100</v>
      </c>
    </row>
    <row r="30" spans="1:7" ht="22.8" x14ac:dyDescent="0.3">
      <c r="A30" s="19" t="s">
        <v>33</v>
      </c>
      <c r="B30" s="13">
        <v>32680167</v>
      </c>
      <c r="C30" s="12">
        <v>90356963.030000001</v>
      </c>
      <c r="D30" s="12">
        <v>0</v>
      </c>
      <c r="E30" s="13">
        <f t="shared" si="10"/>
        <v>123037130.03</v>
      </c>
      <c r="F30" s="13">
        <v>123037130.03</v>
      </c>
      <c r="G30" s="14">
        <f t="shared" si="0"/>
        <v>100</v>
      </c>
    </row>
    <row r="31" spans="1:7" s="1" customFormat="1" x14ac:dyDescent="0.3">
      <c r="A31" s="19" t="s">
        <v>34</v>
      </c>
      <c r="B31" s="13">
        <v>78</v>
      </c>
      <c r="C31" s="12">
        <v>-78</v>
      </c>
      <c r="D31" s="12">
        <v>0</v>
      </c>
      <c r="E31" s="13">
        <f t="shared" si="10"/>
        <v>0</v>
      </c>
      <c r="F31" s="13">
        <v>0</v>
      </c>
      <c r="G31" s="14">
        <f t="shared" si="0"/>
        <v>0</v>
      </c>
    </row>
    <row r="32" spans="1:7" x14ac:dyDescent="0.3">
      <c r="A32" s="7" t="s">
        <v>35</v>
      </c>
      <c r="B32" s="8">
        <f t="shared" ref="B32:D32" si="12">SUM(B33:B37)</f>
        <v>0</v>
      </c>
      <c r="C32" s="8">
        <f t="shared" si="12"/>
        <v>5470782.7100000009</v>
      </c>
      <c r="D32" s="8">
        <f t="shared" si="12"/>
        <v>0</v>
      </c>
      <c r="E32" s="8">
        <f>SUM(E33:E37)</f>
        <v>5470782.7100000009</v>
      </c>
      <c r="F32" s="8">
        <f>SUM(F33:F37)</f>
        <v>5470782.7100000009</v>
      </c>
      <c r="G32" s="9">
        <f t="shared" si="0"/>
        <v>100</v>
      </c>
    </row>
    <row r="33" spans="1:7" ht="22.8" x14ac:dyDescent="0.3">
      <c r="A33" s="19" t="s">
        <v>36</v>
      </c>
      <c r="B33" s="13">
        <v>0</v>
      </c>
      <c r="C33" s="12">
        <v>213391.51</v>
      </c>
      <c r="D33" s="12">
        <v>0</v>
      </c>
      <c r="E33" s="13">
        <f t="shared" si="10"/>
        <v>213391.51</v>
      </c>
      <c r="F33" s="13">
        <v>213391.51</v>
      </c>
      <c r="G33" s="14">
        <f t="shared" si="0"/>
        <v>100</v>
      </c>
    </row>
    <row r="34" spans="1:7" x14ac:dyDescent="0.3">
      <c r="A34" s="19" t="s">
        <v>37</v>
      </c>
      <c r="B34" s="13">
        <v>0</v>
      </c>
      <c r="C34" s="12">
        <v>22421.15</v>
      </c>
      <c r="D34" s="12">
        <v>0</v>
      </c>
      <c r="E34" s="13">
        <f t="shared" si="10"/>
        <v>22421.15</v>
      </c>
      <c r="F34" s="13">
        <v>22421.15</v>
      </c>
      <c r="G34" s="14">
        <f t="shared" si="0"/>
        <v>100</v>
      </c>
    </row>
    <row r="35" spans="1:7" ht="22.8" x14ac:dyDescent="0.3">
      <c r="A35" s="19" t="s">
        <v>38</v>
      </c>
      <c r="B35" s="13">
        <v>0</v>
      </c>
      <c r="C35" s="12">
        <v>5220695.4000000004</v>
      </c>
      <c r="D35" s="12">
        <v>0</v>
      </c>
      <c r="E35" s="13">
        <f t="shared" si="10"/>
        <v>5220695.4000000004</v>
      </c>
      <c r="F35" s="18">
        <v>5220695.4000000004</v>
      </c>
      <c r="G35" s="14">
        <f t="shared" si="0"/>
        <v>100</v>
      </c>
    </row>
    <row r="36" spans="1:7" ht="22.8" x14ac:dyDescent="0.3">
      <c r="A36" s="19" t="s">
        <v>39</v>
      </c>
      <c r="B36" s="13">
        <v>0</v>
      </c>
      <c r="C36" s="12">
        <v>2337.66</v>
      </c>
      <c r="D36" s="12">
        <v>0</v>
      </c>
      <c r="E36" s="13">
        <f t="shared" si="10"/>
        <v>2337.66</v>
      </c>
      <c r="F36" s="13">
        <v>2337.66</v>
      </c>
      <c r="G36" s="14">
        <f t="shared" si="0"/>
        <v>100</v>
      </c>
    </row>
    <row r="37" spans="1:7" s="1" customFormat="1" ht="22.8" x14ac:dyDescent="0.3">
      <c r="A37" s="19" t="s">
        <v>40</v>
      </c>
      <c r="B37" s="13">
        <v>0</v>
      </c>
      <c r="C37" s="12">
        <v>11936.99</v>
      </c>
      <c r="D37" s="12">
        <v>0</v>
      </c>
      <c r="E37" s="13">
        <f t="shared" si="10"/>
        <v>11936.99</v>
      </c>
      <c r="F37" s="13">
        <v>11936.99</v>
      </c>
      <c r="G37" s="14">
        <f t="shared" si="0"/>
        <v>100</v>
      </c>
    </row>
    <row r="38" spans="1:7" ht="36" x14ac:dyDescent="0.3">
      <c r="A38" s="7" t="s">
        <v>41</v>
      </c>
      <c r="B38" s="8">
        <f t="shared" ref="B38:D38" si="13">SUM(B39:B41)</f>
        <v>0</v>
      </c>
      <c r="C38" s="8">
        <f t="shared" si="13"/>
        <v>103420.88</v>
      </c>
      <c r="D38" s="8">
        <f t="shared" si="13"/>
        <v>0</v>
      </c>
      <c r="E38" s="8">
        <f>SUM(E39:E41)</f>
        <v>103420.88</v>
      </c>
      <c r="F38" s="8">
        <f>SUM(F39:F41)</f>
        <v>103420.88</v>
      </c>
      <c r="G38" s="9">
        <f t="shared" si="0"/>
        <v>100</v>
      </c>
    </row>
    <row r="39" spans="1:7" ht="45.6" x14ac:dyDescent="0.3">
      <c r="A39" s="19" t="s">
        <v>42</v>
      </c>
      <c r="B39" s="13">
        <v>0</v>
      </c>
      <c r="C39" s="12">
        <v>27280.05</v>
      </c>
      <c r="D39" s="12">
        <v>0</v>
      </c>
      <c r="E39" s="13">
        <f t="shared" si="10"/>
        <v>27280.05</v>
      </c>
      <c r="F39" s="13">
        <v>27280.05</v>
      </c>
      <c r="G39" s="14">
        <f t="shared" si="0"/>
        <v>100</v>
      </c>
    </row>
    <row r="40" spans="1:7" x14ac:dyDescent="0.3">
      <c r="A40" s="19" t="s">
        <v>43</v>
      </c>
      <c r="B40" s="13">
        <v>0</v>
      </c>
      <c r="C40" s="12">
        <v>19729.439999999999</v>
      </c>
      <c r="D40" s="12">
        <v>0</v>
      </c>
      <c r="E40" s="13">
        <f t="shared" si="10"/>
        <v>19729.439999999999</v>
      </c>
      <c r="F40" s="13">
        <v>19729.439999999999</v>
      </c>
      <c r="G40" s="14">
        <f t="shared" si="0"/>
        <v>100</v>
      </c>
    </row>
    <row r="41" spans="1:7" s="1" customFormat="1" x14ac:dyDescent="0.3">
      <c r="A41" s="19" t="s">
        <v>44</v>
      </c>
      <c r="B41" s="13">
        <v>0</v>
      </c>
      <c r="C41" s="12">
        <v>56411.39</v>
      </c>
      <c r="D41" s="12">
        <v>0</v>
      </c>
      <c r="E41" s="13">
        <f t="shared" si="10"/>
        <v>56411.39</v>
      </c>
      <c r="F41" s="13">
        <v>56411.39</v>
      </c>
      <c r="G41" s="14">
        <f>IF(F41=0,0,IF(E41=0,100,F41/E41*100))</f>
        <v>100</v>
      </c>
    </row>
    <row r="42" spans="1:7" s="1" customFormat="1" x14ac:dyDescent="0.3">
      <c r="A42" s="7" t="s">
        <v>45</v>
      </c>
      <c r="B42" s="8">
        <f t="shared" ref="B42:D43" si="14">+B43</f>
        <v>0</v>
      </c>
      <c r="C42" s="8">
        <f t="shared" si="14"/>
        <v>53510594.979999997</v>
      </c>
      <c r="D42" s="8">
        <f t="shared" si="14"/>
        <v>2203133.85</v>
      </c>
      <c r="E42" s="8">
        <f t="shared" ref="E42" si="15">+E43</f>
        <v>55713728.829999991</v>
      </c>
      <c r="F42" s="8">
        <f>+F43</f>
        <v>53510594.979999997</v>
      </c>
      <c r="G42" s="9">
        <f t="shared" si="0"/>
        <v>96.045617666836762</v>
      </c>
    </row>
    <row r="43" spans="1:7" s="1" customFormat="1" x14ac:dyDescent="0.3">
      <c r="A43" s="7" t="s">
        <v>46</v>
      </c>
      <c r="B43" s="8">
        <f t="shared" si="14"/>
        <v>0</v>
      </c>
      <c r="C43" s="8">
        <f t="shared" si="14"/>
        <v>53510594.979999997</v>
      </c>
      <c r="D43" s="8">
        <f t="shared" si="14"/>
        <v>2203133.85</v>
      </c>
      <c r="E43" s="8">
        <f>+E44</f>
        <v>55713728.829999991</v>
      </c>
      <c r="F43" s="8">
        <f>+F44</f>
        <v>53510594.979999997</v>
      </c>
      <c r="G43" s="9">
        <f>IF(F43=0,0,IF(E43=0,100,F43/E43*100))</f>
        <v>96.045617666836762</v>
      </c>
    </row>
    <row r="44" spans="1:7" x14ac:dyDescent="0.3">
      <c r="A44" s="7" t="s">
        <v>47</v>
      </c>
      <c r="B44" s="8">
        <f>SUM(B45:B48)</f>
        <v>0</v>
      </c>
      <c r="C44" s="8">
        <f>SUM(C45:C48)</f>
        <v>53510594.979999997</v>
      </c>
      <c r="D44" s="8">
        <f>SUM(D45:D48)</f>
        <v>2203133.85</v>
      </c>
      <c r="E44" s="8">
        <f>SUM(E45:E48)</f>
        <v>55713728.829999991</v>
      </c>
      <c r="F44" s="8">
        <f>SUM(F45:F48)</f>
        <v>53510594.979999997</v>
      </c>
      <c r="G44" s="9">
        <f>IF(F44=0,0,IF(E44=0,100,F44/E44*100))</f>
        <v>96.045617666836762</v>
      </c>
    </row>
    <row r="45" spans="1:7" x14ac:dyDescent="0.3">
      <c r="A45" s="19" t="s">
        <v>48</v>
      </c>
      <c r="B45" s="13">
        <v>0</v>
      </c>
      <c r="C45" s="12">
        <v>44376519.979999997</v>
      </c>
      <c r="D45" s="15">
        <v>1959991.91</v>
      </c>
      <c r="E45" s="13">
        <f t="shared" ref="E45:E48" si="16">+B45+C45+D45</f>
        <v>46336511.889999993</v>
      </c>
      <c r="F45" s="13">
        <v>44376519.979999997</v>
      </c>
      <c r="G45" s="14">
        <f>IF(F45=0,0,IF(E45=0,100,F45/E45*100))</f>
        <v>95.770091813011533</v>
      </c>
    </row>
    <row r="46" spans="1:7" x14ac:dyDescent="0.3">
      <c r="A46" s="20" t="s">
        <v>49</v>
      </c>
      <c r="B46" s="18">
        <v>0</v>
      </c>
      <c r="C46" s="12">
        <v>403075</v>
      </c>
      <c r="D46" s="15">
        <v>243141.94</v>
      </c>
      <c r="E46" s="18">
        <f t="shared" si="16"/>
        <v>646216.93999999994</v>
      </c>
      <c r="F46" s="18">
        <v>403075</v>
      </c>
      <c r="G46" s="21">
        <f>IF(F46=0,0,IF(E46=0,100,F46/E46*100))</f>
        <v>62.374564182734062</v>
      </c>
    </row>
    <row r="47" spans="1:7" x14ac:dyDescent="0.3">
      <c r="A47" s="20" t="s">
        <v>50</v>
      </c>
      <c r="B47" s="18">
        <v>0</v>
      </c>
      <c r="C47" s="12">
        <v>331000</v>
      </c>
      <c r="D47" s="15">
        <v>0</v>
      </c>
      <c r="E47" s="18">
        <f t="shared" si="16"/>
        <v>331000</v>
      </c>
      <c r="F47" s="18">
        <v>331000</v>
      </c>
      <c r="G47" s="21">
        <f>IF(F47=0,0,IF(E47=0,100,F47/E47*100))</f>
        <v>100</v>
      </c>
    </row>
    <row r="48" spans="1:7" ht="22.8" x14ac:dyDescent="0.3">
      <c r="A48" s="20" t="s">
        <v>51</v>
      </c>
      <c r="B48" s="18">
        <v>0</v>
      </c>
      <c r="C48" s="12">
        <v>8400000</v>
      </c>
      <c r="D48" s="15">
        <v>0</v>
      </c>
      <c r="E48" s="18">
        <f t="shared" si="16"/>
        <v>8400000</v>
      </c>
      <c r="F48" s="18">
        <v>8400000</v>
      </c>
      <c r="G48" s="21">
        <f t="shared" ref="G48:G98" si="17">IF(F48=0,0,IF(E48=0,100,F48/E48*100))</f>
        <v>100</v>
      </c>
    </row>
    <row r="49" spans="1:7" s="1" customFormat="1" x14ac:dyDescent="0.3">
      <c r="A49" s="7" t="s">
        <v>52</v>
      </c>
      <c r="B49" s="8">
        <f>B50+B222+B304</f>
        <v>2805034451</v>
      </c>
      <c r="C49" s="8">
        <f>C50+C222+C304</f>
        <v>414605821.77999991</v>
      </c>
      <c r="D49" s="8">
        <f>D50+D222+D304</f>
        <v>0</v>
      </c>
      <c r="E49" s="8">
        <f>E50+E222+E304</f>
        <v>3219640272.7800002</v>
      </c>
      <c r="F49" s="8">
        <f>F50+F222+F304</f>
        <v>3219640272.7800002</v>
      </c>
      <c r="G49" s="9">
        <f t="shared" si="17"/>
        <v>100</v>
      </c>
    </row>
    <row r="50" spans="1:7" s="1" customFormat="1" x14ac:dyDescent="0.3">
      <c r="A50" s="7" t="s">
        <v>53</v>
      </c>
      <c r="B50" s="8">
        <f>B51+B64+B83+B98+B101+B110+B126+B146+B154+B157+B220</f>
        <v>2654071172</v>
      </c>
      <c r="C50" s="8">
        <f>C51+C64+C83+C98+C101+C110+C126+C146+C154+C157+C220</f>
        <v>417720925.8499999</v>
      </c>
      <c r="D50" s="8">
        <f>D51+D64+D83+D98+D101+D110+D126+D146+D154+D157+D220</f>
        <v>0</v>
      </c>
      <c r="E50" s="8">
        <f>E51+E64+E83+E98+E101+E110+E126+E146+E154+E157+E220</f>
        <v>3071792097.8499999</v>
      </c>
      <c r="F50" s="8">
        <f>F51+F64+F83+F98+F101+F110+F126+F146+F154+F157+F220</f>
        <v>3071792097.8499999</v>
      </c>
      <c r="G50" s="9">
        <f t="shared" si="17"/>
        <v>100</v>
      </c>
    </row>
    <row r="51" spans="1:7" s="1" customFormat="1" ht="24" x14ac:dyDescent="0.3">
      <c r="A51" s="7" t="s">
        <v>54</v>
      </c>
      <c r="B51" s="8">
        <f t="shared" ref="B51:E51" si="18">SUM(B52:B63)</f>
        <v>10726613.000000002</v>
      </c>
      <c r="C51" s="8">
        <f t="shared" si="18"/>
        <v>-2368877.0000000005</v>
      </c>
      <c r="D51" s="8">
        <f t="shared" si="18"/>
        <v>0</v>
      </c>
      <c r="E51" s="8">
        <f t="shared" si="18"/>
        <v>8357736</v>
      </c>
      <c r="F51" s="8">
        <f>SUM(F52:F63)</f>
        <v>8357736</v>
      </c>
      <c r="G51" s="9">
        <f t="shared" si="17"/>
        <v>100</v>
      </c>
    </row>
    <row r="52" spans="1:7" x14ac:dyDescent="0.3">
      <c r="A52" s="10" t="s">
        <v>55</v>
      </c>
      <c r="B52" s="11">
        <v>38864.03</v>
      </c>
      <c r="C52" s="12">
        <v>-38864.03</v>
      </c>
      <c r="D52" s="12">
        <v>0</v>
      </c>
      <c r="E52" s="13">
        <f t="shared" ref="E52:E63" si="19">+B52+C52+D52</f>
        <v>0</v>
      </c>
      <c r="F52" s="13">
        <v>0</v>
      </c>
      <c r="G52" s="14">
        <f t="shared" si="17"/>
        <v>0</v>
      </c>
    </row>
    <row r="53" spans="1:7" x14ac:dyDescent="0.3">
      <c r="A53" s="10" t="s">
        <v>56</v>
      </c>
      <c r="B53" s="11">
        <v>0</v>
      </c>
      <c r="C53" s="12">
        <v>33135</v>
      </c>
      <c r="D53" s="12">
        <v>0</v>
      </c>
      <c r="E53" s="13">
        <f t="shared" si="19"/>
        <v>33135</v>
      </c>
      <c r="F53" s="13">
        <v>33135</v>
      </c>
      <c r="G53" s="14">
        <f t="shared" si="17"/>
        <v>100</v>
      </c>
    </row>
    <row r="54" spans="1:7" x14ac:dyDescent="0.3">
      <c r="A54" s="10" t="s">
        <v>57</v>
      </c>
      <c r="B54" s="11">
        <v>844.57</v>
      </c>
      <c r="C54" s="12">
        <v>36471.43</v>
      </c>
      <c r="D54" s="12">
        <v>0</v>
      </c>
      <c r="E54" s="13">
        <f t="shared" si="19"/>
        <v>37316</v>
      </c>
      <c r="F54" s="13">
        <v>37316</v>
      </c>
      <c r="G54" s="14">
        <f t="shared" si="17"/>
        <v>100</v>
      </c>
    </row>
    <row r="55" spans="1:7" x14ac:dyDescent="0.3">
      <c r="A55" s="10" t="s">
        <v>58</v>
      </c>
      <c r="B55" s="11">
        <v>527.15</v>
      </c>
      <c r="C55" s="12">
        <v>-527.15</v>
      </c>
      <c r="D55" s="12">
        <v>0</v>
      </c>
      <c r="E55" s="13">
        <f t="shared" si="19"/>
        <v>0</v>
      </c>
      <c r="F55" s="13">
        <v>0</v>
      </c>
      <c r="G55" s="14">
        <f t="shared" si="17"/>
        <v>0</v>
      </c>
    </row>
    <row r="56" spans="1:7" x14ac:dyDescent="0.3">
      <c r="A56" s="10" t="s">
        <v>59</v>
      </c>
      <c r="B56" s="11">
        <v>7435.26</v>
      </c>
      <c r="C56" s="12">
        <v>-6539.26</v>
      </c>
      <c r="D56" s="12">
        <v>0</v>
      </c>
      <c r="E56" s="13">
        <f t="shared" si="19"/>
        <v>896</v>
      </c>
      <c r="F56" s="13">
        <v>896</v>
      </c>
      <c r="G56" s="14">
        <f t="shared" si="17"/>
        <v>100</v>
      </c>
    </row>
    <row r="57" spans="1:7" ht="22.8" x14ac:dyDescent="0.3">
      <c r="A57" s="10" t="s">
        <v>60</v>
      </c>
      <c r="B57" s="11">
        <v>584046.86</v>
      </c>
      <c r="C57" s="12">
        <v>-166006.85999999999</v>
      </c>
      <c r="D57" s="12">
        <v>0</v>
      </c>
      <c r="E57" s="13">
        <f t="shared" si="19"/>
        <v>418040</v>
      </c>
      <c r="F57" s="13">
        <v>418040</v>
      </c>
      <c r="G57" s="14">
        <f t="shared" si="17"/>
        <v>100</v>
      </c>
    </row>
    <row r="58" spans="1:7" ht="22.8" x14ac:dyDescent="0.3">
      <c r="A58" s="10" t="s">
        <v>61</v>
      </c>
      <c r="B58" s="11">
        <v>5687972.6900000004</v>
      </c>
      <c r="C58" s="12">
        <v>-1059599.6900000004</v>
      </c>
      <c r="D58" s="12">
        <v>0</v>
      </c>
      <c r="E58" s="13">
        <f t="shared" si="19"/>
        <v>4628373</v>
      </c>
      <c r="F58" s="13">
        <v>4628373</v>
      </c>
      <c r="G58" s="14">
        <f t="shared" si="17"/>
        <v>100</v>
      </c>
    </row>
    <row r="59" spans="1:7" ht="22.8" x14ac:dyDescent="0.3">
      <c r="A59" s="10" t="s">
        <v>62</v>
      </c>
      <c r="B59" s="11">
        <v>324883.90999999997</v>
      </c>
      <c r="C59" s="12">
        <v>37930.090000000026</v>
      </c>
      <c r="D59" s="12">
        <v>0</v>
      </c>
      <c r="E59" s="13">
        <f t="shared" si="19"/>
        <v>362814</v>
      </c>
      <c r="F59" s="13">
        <v>362814</v>
      </c>
      <c r="G59" s="14">
        <f t="shared" si="17"/>
        <v>100</v>
      </c>
    </row>
    <row r="60" spans="1:7" x14ac:dyDescent="0.3">
      <c r="A60" s="10" t="s">
        <v>63</v>
      </c>
      <c r="B60" s="11">
        <v>485035.46</v>
      </c>
      <c r="C60" s="12">
        <v>-157095.46000000002</v>
      </c>
      <c r="D60" s="12">
        <v>0</v>
      </c>
      <c r="E60" s="13">
        <f t="shared" si="19"/>
        <v>327940</v>
      </c>
      <c r="F60" s="13">
        <v>327940</v>
      </c>
      <c r="G60" s="14">
        <f t="shared" si="17"/>
        <v>100</v>
      </c>
    </row>
    <row r="61" spans="1:7" ht="22.8" x14ac:dyDescent="0.3">
      <c r="A61" s="10" t="s">
        <v>64</v>
      </c>
      <c r="B61" s="11">
        <v>440410.49</v>
      </c>
      <c r="C61" s="12">
        <v>82132.510000000009</v>
      </c>
      <c r="D61" s="12">
        <v>0</v>
      </c>
      <c r="E61" s="13">
        <f t="shared" si="19"/>
        <v>522543</v>
      </c>
      <c r="F61" s="13">
        <v>522543</v>
      </c>
      <c r="G61" s="14">
        <f t="shared" si="17"/>
        <v>100</v>
      </c>
    </row>
    <row r="62" spans="1:7" s="1" customFormat="1" ht="22.8" x14ac:dyDescent="0.3">
      <c r="A62" s="10" t="s">
        <v>65</v>
      </c>
      <c r="B62" s="11">
        <v>1682262.52</v>
      </c>
      <c r="C62" s="12">
        <v>-492247.52</v>
      </c>
      <c r="D62" s="12">
        <v>0</v>
      </c>
      <c r="E62" s="13">
        <f t="shared" si="19"/>
        <v>1190015</v>
      </c>
      <c r="F62" s="13">
        <v>1190015</v>
      </c>
      <c r="G62" s="14">
        <f t="shared" si="17"/>
        <v>100</v>
      </c>
    </row>
    <row r="63" spans="1:7" x14ac:dyDescent="0.3">
      <c r="A63" s="10" t="s">
        <v>66</v>
      </c>
      <c r="B63" s="11">
        <v>1474330.06</v>
      </c>
      <c r="C63" s="12">
        <v>-637666.06000000006</v>
      </c>
      <c r="D63" s="12">
        <v>0</v>
      </c>
      <c r="E63" s="13">
        <f t="shared" si="19"/>
        <v>836664</v>
      </c>
      <c r="F63" s="13">
        <v>836664</v>
      </c>
      <c r="G63" s="14">
        <f t="shared" si="17"/>
        <v>100</v>
      </c>
    </row>
    <row r="64" spans="1:7" x14ac:dyDescent="0.3">
      <c r="A64" s="7" t="s">
        <v>67</v>
      </c>
      <c r="B64" s="8">
        <f t="shared" ref="B64:E64" si="20">SUM(B65:B82)</f>
        <v>107266305</v>
      </c>
      <c r="C64" s="8">
        <f>SUM(C65:C82)</f>
        <v>23431331.720000003</v>
      </c>
      <c r="D64" s="8">
        <f t="shared" si="20"/>
        <v>0</v>
      </c>
      <c r="E64" s="8">
        <f t="shared" si="20"/>
        <v>130697636.72</v>
      </c>
      <c r="F64" s="8">
        <f>SUM(F65:F82)</f>
        <v>130697636.72</v>
      </c>
      <c r="G64" s="9">
        <f t="shared" si="17"/>
        <v>100</v>
      </c>
    </row>
    <row r="65" spans="1:7" x14ac:dyDescent="0.3">
      <c r="A65" s="22" t="s">
        <v>68</v>
      </c>
      <c r="B65" s="17">
        <v>2470819.35</v>
      </c>
      <c r="C65" s="12">
        <v>17013989.649999999</v>
      </c>
      <c r="D65" s="12">
        <v>0</v>
      </c>
      <c r="E65" s="13">
        <f t="shared" ref="E65:E82" si="21">+B65+C65+D65</f>
        <v>19484809</v>
      </c>
      <c r="F65" s="13">
        <v>19484809</v>
      </c>
      <c r="G65" s="14">
        <f t="shared" si="17"/>
        <v>100</v>
      </c>
    </row>
    <row r="66" spans="1:7" x14ac:dyDescent="0.3">
      <c r="A66" s="22" t="s">
        <v>69</v>
      </c>
      <c r="B66" s="17">
        <v>57913443.710000001</v>
      </c>
      <c r="C66" s="12">
        <v>5612416.2899999991</v>
      </c>
      <c r="D66" s="12">
        <v>0</v>
      </c>
      <c r="E66" s="13">
        <f t="shared" si="21"/>
        <v>63525860</v>
      </c>
      <c r="F66" s="13">
        <v>63525860</v>
      </c>
      <c r="G66" s="14">
        <f t="shared" si="17"/>
        <v>100</v>
      </c>
    </row>
    <row r="67" spans="1:7" x14ac:dyDescent="0.3">
      <c r="A67" s="22" t="s">
        <v>70</v>
      </c>
      <c r="B67" s="17">
        <v>27509608.77</v>
      </c>
      <c r="C67" s="12">
        <v>4782774.2300000004</v>
      </c>
      <c r="D67" s="12">
        <v>0</v>
      </c>
      <c r="E67" s="13">
        <f t="shared" si="21"/>
        <v>32292383</v>
      </c>
      <c r="F67" s="18">
        <v>32292383</v>
      </c>
      <c r="G67" s="14">
        <f t="shared" si="17"/>
        <v>100</v>
      </c>
    </row>
    <row r="68" spans="1:7" x14ac:dyDescent="0.3">
      <c r="A68" s="22" t="s">
        <v>71</v>
      </c>
      <c r="B68" s="17">
        <v>1613868.89</v>
      </c>
      <c r="C68" s="12">
        <v>212935.1100000001</v>
      </c>
      <c r="D68" s="12">
        <v>0</v>
      </c>
      <c r="E68" s="13">
        <f t="shared" si="21"/>
        <v>1826804</v>
      </c>
      <c r="F68" s="13">
        <v>1826804</v>
      </c>
      <c r="G68" s="14">
        <f t="shared" si="17"/>
        <v>100</v>
      </c>
    </row>
    <row r="69" spans="1:7" x14ac:dyDescent="0.3">
      <c r="A69" s="22" t="s">
        <v>72</v>
      </c>
      <c r="B69" s="17">
        <v>7046827.5599999996</v>
      </c>
      <c r="C69" s="12">
        <v>-4636277.5599999996</v>
      </c>
      <c r="D69" s="12">
        <v>0</v>
      </c>
      <c r="E69" s="13">
        <f t="shared" si="21"/>
        <v>2410550</v>
      </c>
      <c r="F69" s="13">
        <v>2410550</v>
      </c>
      <c r="G69" s="14">
        <f t="shared" si="17"/>
        <v>100</v>
      </c>
    </row>
    <row r="70" spans="1:7" x14ac:dyDescent="0.3">
      <c r="A70" s="22" t="s">
        <v>73</v>
      </c>
      <c r="B70" s="17">
        <v>989778.3</v>
      </c>
      <c r="C70" s="12">
        <v>1256121.7</v>
      </c>
      <c r="D70" s="12">
        <v>0</v>
      </c>
      <c r="E70" s="13">
        <f t="shared" si="21"/>
        <v>2245900</v>
      </c>
      <c r="F70" s="13">
        <v>2245900</v>
      </c>
      <c r="G70" s="14">
        <f t="shared" si="17"/>
        <v>100</v>
      </c>
    </row>
    <row r="71" spans="1:7" ht="22.8" x14ac:dyDescent="0.3">
      <c r="A71" s="22" t="s">
        <v>74</v>
      </c>
      <c r="B71" s="17">
        <v>99116.33</v>
      </c>
      <c r="C71" s="12">
        <v>-59516.33</v>
      </c>
      <c r="D71" s="12">
        <v>0</v>
      </c>
      <c r="E71" s="13">
        <f t="shared" si="21"/>
        <v>39600</v>
      </c>
      <c r="F71" s="13">
        <v>39600</v>
      </c>
      <c r="G71" s="14">
        <f t="shared" si="17"/>
        <v>100</v>
      </c>
    </row>
    <row r="72" spans="1:7" x14ac:dyDescent="0.3">
      <c r="A72" s="20" t="s">
        <v>75</v>
      </c>
      <c r="B72" s="13">
        <v>0</v>
      </c>
      <c r="C72" s="12">
        <v>2946</v>
      </c>
      <c r="D72" s="12">
        <v>0</v>
      </c>
      <c r="E72" s="13">
        <f t="shared" si="21"/>
        <v>2946</v>
      </c>
      <c r="F72" s="13">
        <v>2946</v>
      </c>
      <c r="G72" s="14">
        <f t="shared" si="17"/>
        <v>100</v>
      </c>
    </row>
    <row r="73" spans="1:7" s="1" customFormat="1" x14ac:dyDescent="0.3">
      <c r="A73" s="22" t="s">
        <v>76</v>
      </c>
      <c r="B73" s="17">
        <v>548199.15</v>
      </c>
      <c r="C73" s="12">
        <v>21497.849999999977</v>
      </c>
      <c r="D73" s="12">
        <v>0</v>
      </c>
      <c r="E73" s="13">
        <f t="shared" si="21"/>
        <v>569697</v>
      </c>
      <c r="F73" s="13">
        <v>569697</v>
      </c>
      <c r="G73" s="14">
        <f t="shared" si="17"/>
        <v>100</v>
      </c>
    </row>
    <row r="74" spans="1:7" ht="22.8" x14ac:dyDescent="0.3">
      <c r="A74" s="22" t="s">
        <v>77</v>
      </c>
      <c r="B74" s="17">
        <v>1004483.3</v>
      </c>
      <c r="C74" s="12">
        <v>-443648.30000000005</v>
      </c>
      <c r="D74" s="12">
        <v>0</v>
      </c>
      <c r="E74" s="13">
        <f t="shared" si="21"/>
        <v>560835</v>
      </c>
      <c r="F74" s="13">
        <v>560835</v>
      </c>
      <c r="G74" s="14">
        <f t="shared" si="17"/>
        <v>100</v>
      </c>
    </row>
    <row r="75" spans="1:7" ht="22.8" x14ac:dyDescent="0.3">
      <c r="A75" s="22" t="s">
        <v>78</v>
      </c>
      <c r="B75" s="17">
        <v>2568681.2400000002</v>
      </c>
      <c r="C75" s="12">
        <v>2348925.6399999997</v>
      </c>
      <c r="D75" s="12">
        <v>0</v>
      </c>
      <c r="E75" s="13">
        <f t="shared" si="21"/>
        <v>4917606.88</v>
      </c>
      <c r="F75" s="13">
        <v>4917606.88</v>
      </c>
      <c r="G75" s="14">
        <f t="shared" si="17"/>
        <v>100</v>
      </c>
    </row>
    <row r="76" spans="1:7" x14ac:dyDescent="0.3">
      <c r="A76" s="22" t="s">
        <v>79</v>
      </c>
      <c r="B76" s="17">
        <v>169.37</v>
      </c>
      <c r="C76" s="12">
        <v>-169.37</v>
      </c>
      <c r="D76" s="12">
        <v>0</v>
      </c>
      <c r="E76" s="13">
        <f t="shared" si="21"/>
        <v>0</v>
      </c>
      <c r="F76" s="13">
        <v>0</v>
      </c>
      <c r="G76" s="14">
        <f t="shared" si="17"/>
        <v>0</v>
      </c>
    </row>
    <row r="77" spans="1:7" ht="22.8" x14ac:dyDescent="0.3">
      <c r="A77" s="22" t="s">
        <v>80</v>
      </c>
      <c r="B77" s="17">
        <v>5449341.3099999996</v>
      </c>
      <c r="C77" s="12">
        <v>-2751814.3099999996</v>
      </c>
      <c r="D77" s="12">
        <v>0</v>
      </c>
      <c r="E77" s="13">
        <f t="shared" si="21"/>
        <v>2697527</v>
      </c>
      <c r="F77" s="13">
        <v>2697527</v>
      </c>
      <c r="G77" s="14">
        <f t="shared" si="17"/>
        <v>100</v>
      </c>
    </row>
    <row r="78" spans="1:7" x14ac:dyDescent="0.3">
      <c r="A78" s="22" t="s">
        <v>81</v>
      </c>
      <c r="B78" s="17">
        <v>26687.45</v>
      </c>
      <c r="C78" s="12">
        <v>-14941.45</v>
      </c>
      <c r="D78" s="12">
        <v>0</v>
      </c>
      <c r="E78" s="13">
        <f t="shared" si="21"/>
        <v>11746</v>
      </c>
      <c r="F78" s="13">
        <v>11746</v>
      </c>
      <c r="G78" s="14">
        <f t="shared" si="17"/>
        <v>100</v>
      </c>
    </row>
    <row r="79" spans="1:7" x14ac:dyDescent="0.3">
      <c r="A79" s="20" t="s">
        <v>82</v>
      </c>
      <c r="B79" s="13">
        <v>0</v>
      </c>
      <c r="C79" s="12">
        <v>70476</v>
      </c>
      <c r="D79" s="12">
        <v>0</v>
      </c>
      <c r="E79" s="13">
        <f t="shared" si="21"/>
        <v>70476</v>
      </c>
      <c r="F79" s="13">
        <v>70476</v>
      </c>
      <c r="G79" s="14">
        <f t="shared" si="17"/>
        <v>100</v>
      </c>
    </row>
    <row r="80" spans="1:7" s="1" customFormat="1" x14ac:dyDescent="0.3">
      <c r="A80" s="22" t="s">
        <v>83</v>
      </c>
      <c r="B80" s="17">
        <v>19862.05</v>
      </c>
      <c r="C80" s="12">
        <v>-1982.0499999999993</v>
      </c>
      <c r="D80" s="12">
        <v>0</v>
      </c>
      <c r="E80" s="13">
        <f t="shared" si="21"/>
        <v>17880</v>
      </c>
      <c r="F80" s="13">
        <v>17880</v>
      </c>
      <c r="G80" s="14">
        <f t="shared" si="17"/>
        <v>100</v>
      </c>
    </row>
    <row r="81" spans="1:7" x14ac:dyDescent="0.3">
      <c r="A81" s="22" t="s">
        <v>84</v>
      </c>
      <c r="B81" s="17">
        <v>5418.22</v>
      </c>
      <c r="C81" s="12">
        <v>1530.2599999999993</v>
      </c>
      <c r="D81" s="12">
        <v>0</v>
      </c>
      <c r="E81" s="13">
        <f t="shared" si="21"/>
        <v>6948.48</v>
      </c>
      <c r="F81" s="13">
        <v>6948.48</v>
      </c>
      <c r="G81" s="14">
        <f t="shared" si="17"/>
        <v>100</v>
      </c>
    </row>
    <row r="82" spans="1:7" x14ac:dyDescent="0.3">
      <c r="A82" s="22" t="s">
        <v>85</v>
      </c>
      <c r="B82" s="17">
        <v>0</v>
      </c>
      <c r="C82" s="12">
        <v>16068.36</v>
      </c>
      <c r="D82" s="12">
        <v>0</v>
      </c>
      <c r="E82" s="13">
        <f t="shared" si="21"/>
        <v>16068.36</v>
      </c>
      <c r="F82" s="13">
        <v>16068.36</v>
      </c>
      <c r="G82" s="14">
        <f t="shared" si="17"/>
        <v>100</v>
      </c>
    </row>
    <row r="83" spans="1:7" x14ac:dyDescent="0.3">
      <c r="A83" s="7" t="s">
        <v>86</v>
      </c>
      <c r="B83" s="8">
        <f t="shared" ref="B83:E83" si="22">SUM(B84:B97)</f>
        <v>1868982952</v>
      </c>
      <c r="C83" s="8">
        <f t="shared" si="22"/>
        <v>387321346.13999993</v>
      </c>
      <c r="D83" s="8">
        <f t="shared" si="22"/>
        <v>0</v>
      </c>
      <c r="E83" s="8">
        <f t="shared" si="22"/>
        <v>2256304298.1399999</v>
      </c>
      <c r="F83" s="8">
        <f>SUM(F84:F97)</f>
        <v>2256304298.1399999</v>
      </c>
      <c r="G83" s="9">
        <f t="shared" si="17"/>
        <v>100</v>
      </c>
    </row>
    <row r="84" spans="1:7" x14ac:dyDescent="0.3">
      <c r="A84" s="22" t="s">
        <v>73</v>
      </c>
      <c r="B84" s="17">
        <v>428127720.51999998</v>
      </c>
      <c r="C84" s="12">
        <v>97626074.480000019</v>
      </c>
      <c r="D84" s="12">
        <v>0</v>
      </c>
      <c r="E84" s="13">
        <f t="shared" ref="E84:E97" si="23">+B84+C84+D84</f>
        <v>525753795</v>
      </c>
      <c r="F84" s="13">
        <v>525753795</v>
      </c>
      <c r="G84" s="14">
        <f t="shared" si="17"/>
        <v>100</v>
      </c>
    </row>
    <row r="85" spans="1:7" x14ac:dyDescent="0.3">
      <c r="A85" s="22" t="s">
        <v>87</v>
      </c>
      <c r="B85" s="17">
        <v>1149267261.76</v>
      </c>
      <c r="C85" s="12">
        <v>382342771.53999996</v>
      </c>
      <c r="D85" s="12">
        <v>0</v>
      </c>
      <c r="E85" s="13">
        <f t="shared" si="23"/>
        <v>1531610033.3</v>
      </c>
      <c r="F85" s="18">
        <v>1531610033.3</v>
      </c>
      <c r="G85" s="14">
        <f t="shared" si="17"/>
        <v>100</v>
      </c>
    </row>
    <row r="86" spans="1:7" x14ac:dyDescent="0.3">
      <c r="A86" s="22" t="s">
        <v>88</v>
      </c>
      <c r="B86" s="17">
        <v>34477929.5</v>
      </c>
      <c r="C86" s="12">
        <v>2295415.5</v>
      </c>
      <c r="D86" s="12">
        <v>0</v>
      </c>
      <c r="E86" s="13">
        <f t="shared" si="23"/>
        <v>36773345</v>
      </c>
      <c r="F86" s="13">
        <v>36773345</v>
      </c>
      <c r="G86" s="14">
        <f t="shared" si="17"/>
        <v>100</v>
      </c>
    </row>
    <row r="87" spans="1:7" x14ac:dyDescent="0.3">
      <c r="A87" s="22" t="s">
        <v>89</v>
      </c>
      <c r="B87" s="17">
        <v>457358.76</v>
      </c>
      <c r="C87" s="12">
        <v>-115275.76000000001</v>
      </c>
      <c r="D87" s="12">
        <v>0</v>
      </c>
      <c r="E87" s="13">
        <f t="shared" si="23"/>
        <v>342083</v>
      </c>
      <c r="F87" s="13">
        <v>342083</v>
      </c>
      <c r="G87" s="14">
        <f t="shared" si="17"/>
        <v>100</v>
      </c>
    </row>
    <row r="88" spans="1:7" x14ac:dyDescent="0.3">
      <c r="A88" s="22" t="s">
        <v>90</v>
      </c>
      <c r="B88" s="17">
        <v>2143.58</v>
      </c>
      <c r="C88" s="12">
        <v>2365.42</v>
      </c>
      <c r="D88" s="12">
        <v>0</v>
      </c>
      <c r="E88" s="13">
        <f t="shared" si="23"/>
        <v>4509</v>
      </c>
      <c r="F88" s="13">
        <v>4509</v>
      </c>
      <c r="G88" s="14">
        <f t="shared" si="17"/>
        <v>100</v>
      </c>
    </row>
    <row r="89" spans="1:7" x14ac:dyDescent="0.3">
      <c r="A89" s="22" t="s">
        <v>72</v>
      </c>
      <c r="B89" s="17">
        <v>192230564.40000001</v>
      </c>
      <c r="C89" s="12">
        <v>-112312717.06</v>
      </c>
      <c r="D89" s="12">
        <v>0</v>
      </c>
      <c r="E89" s="13">
        <f t="shared" si="23"/>
        <v>79917847.340000004</v>
      </c>
      <c r="F89" s="13">
        <v>79917847.340000004</v>
      </c>
      <c r="G89" s="14">
        <f t="shared" si="17"/>
        <v>100</v>
      </c>
    </row>
    <row r="90" spans="1:7" x14ac:dyDescent="0.3">
      <c r="A90" s="22" t="s">
        <v>79</v>
      </c>
      <c r="B90" s="17">
        <v>1218196.6000000001</v>
      </c>
      <c r="C90" s="12">
        <v>488893.39999999991</v>
      </c>
      <c r="D90" s="12">
        <v>0</v>
      </c>
      <c r="E90" s="13">
        <f t="shared" si="23"/>
        <v>1707090</v>
      </c>
      <c r="F90" s="13">
        <v>1707090</v>
      </c>
      <c r="G90" s="14">
        <f t="shared" si="17"/>
        <v>100</v>
      </c>
    </row>
    <row r="91" spans="1:7" x14ac:dyDescent="0.3">
      <c r="A91" s="22" t="s">
        <v>91</v>
      </c>
      <c r="B91" s="17">
        <v>28643865.039999999</v>
      </c>
      <c r="C91" s="12">
        <v>12212362.960000001</v>
      </c>
      <c r="D91" s="12">
        <v>0</v>
      </c>
      <c r="E91" s="13">
        <f t="shared" si="23"/>
        <v>40856228</v>
      </c>
      <c r="F91" s="13">
        <v>40856228</v>
      </c>
      <c r="G91" s="14">
        <f t="shared" si="17"/>
        <v>100</v>
      </c>
    </row>
    <row r="92" spans="1:7" x14ac:dyDescent="0.3">
      <c r="A92" s="23" t="s">
        <v>92</v>
      </c>
      <c r="B92" s="17">
        <v>18955.89</v>
      </c>
      <c r="C92" s="12">
        <v>-18955.89</v>
      </c>
      <c r="D92" s="12">
        <v>0</v>
      </c>
      <c r="E92" s="13">
        <f t="shared" si="23"/>
        <v>0</v>
      </c>
      <c r="F92" s="13">
        <v>0</v>
      </c>
      <c r="G92" s="14">
        <f t="shared" si="17"/>
        <v>0</v>
      </c>
    </row>
    <row r="93" spans="1:7" s="1" customFormat="1" x14ac:dyDescent="0.3">
      <c r="A93" s="22" t="s">
        <v>93</v>
      </c>
      <c r="B93" s="17">
        <v>336448.22</v>
      </c>
      <c r="C93" s="12">
        <v>216473.78000000003</v>
      </c>
      <c r="D93" s="12">
        <v>0</v>
      </c>
      <c r="E93" s="13">
        <f t="shared" si="23"/>
        <v>552922</v>
      </c>
      <c r="F93" s="13">
        <v>552922</v>
      </c>
      <c r="G93" s="14">
        <f t="shared" si="17"/>
        <v>100</v>
      </c>
    </row>
    <row r="94" spans="1:7" s="1" customFormat="1" ht="22.8" x14ac:dyDescent="0.3">
      <c r="A94" s="22" t="s">
        <v>94</v>
      </c>
      <c r="B94" s="17">
        <v>1008747.36</v>
      </c>
      <c r="C94" s="12">
        <v>485969.64</v>
      </c>
      <c r="D94" s="12">
        <v>0</v>
      </c>
      <c r="E94" s="13">
        <f t="shared" si="23"/>
        <v>1494717</v>
      </c>
      <c r="F94" s="13">
        <v>1494717</v>
      </c>
      <c r="G94" s="14">
        <f t="shared" si="17"/>
        <v>100</v>
      </c>
    </row>
    <row r="95" spans="1:7" ht="22.8" x14ac:dyDescent="0.3">
      <c r="A95" s="22" t="s">
        <v>95</v>
      </c>
      <c r="B95" s="17">
        <v>23338325.23</v>
      </c>
      <c r="C95" s="12">
        <v>6171902.7699999996</v>
      </c>
      <c r="D95" s="12">
        <v>0</v>
      </c>
      <c r="E95" s="13">
        <f t="shared" si="23"/>
        <v>29510228</v>
      </c>
      <c r="F95" s="13">
        <v>29510228</v>
      </c>
      <c r="G95" s="14">
        <f t="shared" si="17"/>
        <v>100</v>
      </c>
    </row>
    <row r="96" spans="1:7" ht="22.8" x14ac:dyDescent="0.3">
      <c r="A96" s="22" t="s">
        <v>96</v>
      </c>
      <c r="B96" s="17">
        <v>9858839.1899999995</v>
      </c>
      <c r="C96" s="12">
        <v>-2076787.1899999995</v>
      </c>
      <c r="D96" s="12">
        <v>0</v>
      </c>
      <c r="E96" s="13">
        <f t="shared" si="23"/>
        <v>7782052</v>
      </c>
      <c r="F96" s="13">
        <v>7782052</v>
      </c>
      <c r="G96" s="14">
        <f t="shared" si="17"/>
        <v>100</v>
      </c>
    </row>
    <row r="97" spans="1:7" s="1" customFormat="1" x14ac:dyDescent="0.3">
      <c r="A97" s="24" t="s">
        <v>97</v>
      </c>
      <c r="B97" s="17">
        <v>-3404.05</v>
      </c>
      <c r="C97" s="12">
        <v>2852.55</v>
      </c>
      <c r="D97" s="12">
        <v>0</v>
      </c>
      <c r="E97" s="13">
        <f t="shared" si="23"/>
        <v>-551.5</v>
      </c>
      <c r="F97" s="13">
        <v>-551.5</v>
      </c>
      <c r="G97" s="14">
        <f t="shared" si="17"/>
        <v>100</v>
      </c>
    </row>
    <row r="98" spans="1:7" ht="24" x14ac:dyDescent="0.3">
      <c r="A98" s="7" t="s">
        <v>98</v>
      </c>
      <c r="B98" s="8">
        <f>SUM(B99:B100)</f>
        <v>290180059</v>
      </c>
      <c r="C98" s="8">
        <f>SUM(C99:C100)</f>
        <v>5637483.9999999711</v>
      </c>
      <c r="D98" s="8">
        <f t="shared" ref="D98" si="24">SUM(D99:D100)</f>
        <v>0</v>
      </c>
      <c r="E98" s="8">
        <f>SUM(E99:E100)</f>
        <v>295817543</v>
      </c>
      <c r="F98" s="8">
        <f>SUM(F99:F100)</f>
        <v>295817543</v>
      </c>
      <c r="G98" s="9">
        <f t="shared" si="17"/>
        <v>100</v>
      </c>
    </row>
    <row r="99" spans="1:7" x14ac:dyDescent="0.3">
      <c r="A99" s="22" t="s">
        <v>99</v>
      </c>
      <c r="B99" s="17">
        <v>289031434.22000003</v>
      </c>
      <c r="C99" s="12">
        <v>5311695.7799999714</v>
      </c>
      <c r="D99" s="12">
        <v>0</v>
      </c>
      <c r="E99" s="13">
        <f t="shared" ref="E99:E100" si="25">+B99+C99+D99</f>
        <v>294343130</v>
      </c>
      <c r="F99" s="13">
        <v>294343130</v>
      </c>
      <c r="G99" s="14">
        <f>IF(F99=0,0,IF(E99=0,100,F99/E99*100))</f>
        <v>100</v>
      </c>
    </row>
    <row r="100" spans="1:7" x14ac:dyDescent="0.3">
      <c r="A100" s="22" t="s">
        <v>100</v>
      </c>
      <c r="B100" s="17">
        <v>1148624.78</v>
      </c>
      <c r="C100" s="12">
        <v>325788.21999999997</v>
      </c>
      <c r="D100" s="12">
        <v>0</v>
      </c>
      <c r="E100" s="13">
        <f t="shared" si="25"/>
        <v>1474413</v>
      </c>
      <c r="F100" s="13">
        <v>1474413</v>
      </c>
      <c r="G100" s="14">
        <f t="shared" ref="G100:G168" si="26">IF(F100=0,0,IF(E100=0,100,F100/E100*100))</f>
        <v>100</v>
      </c>
    </row>
    <row r="101" spans="1:7" x14ac:dyDescent="0.3">
      <c r="A101" s="7" t="s">
        <v>101</v>
      </c>
      <c r="B101" s="8">
        <f>SUM(B102:B109)</f>
        <v>1745543.0000000002</v>
      </c>
      <c r="C101" s="8">
        <f>SUM(C102:C109)</f>
        <v>2510467</v>
      </c>
      <c r="D101" s="8">
        <f t="shared" ref="D101" si="27">SUM(D102:D109)</f>
        <v>0</v>
      </c>
      <c r="E101" s="8">
        <f>SUM(E102:E109)</f>
        <v>4256010</v>
      </c>
      <c r="F101" s="8">
        <f>SUM(F102:F109)</f>
        <v>4256010</v>
      </c>
      <c r="G101" s="9">
        <f t="shared" si="26"/>
        <v>100</v>
      </c>
    </row>
    <row r="102" spans="1:7" x14ac:dyDescent="0.3">
      <c r="A102" s="22" t="s">
        <v>102</v>
      </c>
      <c r="B102" s="17">
        <v>606094.77</v>
      </c>
      <c r="C102" s="12">
        <v>754825.23</v>
      </c>
      <c r="D102" s="12">
        <v>0</v>
      </c>
      <c r="E102" s="13">
        <f t="shared" ref="E102:E109" si="28">+B102+C102+D102</f>
        <v>1360920</v>
      </c>
      <c r="F102" s="13">
        <v>1360920</v>
      </c>
      <c r="G102" s="14">
        <f t="shared" si="26"/>
        <v>100</v>
      </c>
    </row>
    <row r="103" spans="1:7" x14ac:dyDescent="0.3">
      <c r="A103" s="22" t="s">
        <v>103</v>
      </c>
      <c r="B103" s="17">
        <v>132386.31</v>
      </c>
      <c r="C103" s="12">
        <v>-43206.31</v>
      </c>
      <c r="D103" s="12">
        <v>0</v>
      </c>
      <c r="E103" s="13">
        <f t="shared" si="28"/>
        <v>89180</v>
      </c>
      <c r="F103" s="13">
        <v>89180</v>
      </c>
      <c r="G103" s="14">
        <f t="shared" si="26"/>
        <v>100</v>
      </c>
    </row>
    <row r="104" spans="1:7" ht="22.8" x14ac:dyDescent="0.3">
      <c r="A104" s="22" t="s">
        <v>104</v>
      </c>
      <c r="B104" s="17">
        <v>63508.65</v>
      </c>
      <c r="C104" s="12">
        <v>57521.35</v>
      </c>
      <c r="D104" s="12">
        <v>0</v>
      </c>
      <c r="E104" s="13">
        <f t="shared" si="28"/>
        <v>121030</v>
      </c>
      <c r="F104" s="13">
        <v>121030</v>
      </c>
      <c r="G104" s="14">
        <f t="shared" si="26"/>
        <v>100</v>
      </c>
    </row>
    <row r="105" spans="1:7" ht="34.200000000000003" x14ac:dyDescent="0.3">
      <c r="A105" s="22" t="s">
        <v>105</v>
      </c>
      <c r="B105" s="17">
        <v>10641.37</v>
      </c>
      <c r="C105" s="12">
        <v>342689.63</v>
      </c>
      <c r="D105" s="12">
        <v>0</v>
      </c>
      <c r="E105" s="13">
        <f t="shared" si="28"/>
        <v>353331</v>
      </c>
      <c r="F105" s="13">
        <v>353331</v>
      </c>
      <c r="G105" s="14">
        <f t="shared" si="26"/>
        <v>100</v>
      </c>
    </row>
    <row r="106" spans="1:7" s="1" customFormat="1" ht="34.200000000000003" x14ac:dyDescent="0.3">
      <c r="A106" s="22" t="s">
        <v>106</v>
      </c>
      <c r="B106" s="17">
        <v>284870.39</v>
      </c>
      <c r="C106" s="12">
        <v>107061.60999999999</v>
      </c>
      <c r="D106" s="12">
        <v>0</v>
      </c>
      <c r="E106" s="13">
        <f t="shared" si="28"/>
        <v>391932</v>
      </c>
      <c r="F106" s="13">
        <v>391932</v>
      </c>
      <c r="G106" s="14">
        <f t="shared" si="26"/>
        <v>100</v>
      </c>
    </row>
    <row r="107" spans="1:7" ht="22.8" x14ac:dyDescent="0.3">
      <c r="A107" s="22" t="s">
        <v>107</v>
      </c>
      <c r="B107" s="17">
        <v>315878.69</v>
      </c>
      <c r="C107" s="12">
        <v>647621.31000000006</v>
      </c>
      <c r="D107" s="12">
        <v>0</v>
      </c>
      <c r="E107" s="13">
        <f t="shared" si="28"/>
        <v>963500</v>
      </c>
      <c r="F107" s="13">
        <v>963500</v>
      </c>
      <c r="G107" s="14">
        <f t="shared" si="26"/>
        <v>100</v>
      </c>
    </row>
    <row r="108" spans="1:7" ht="22.8" x14ac:dyDescent="0.3">
      <c r="A108" s="22" t="s">
        <v>108</v>
      </c>
      <c r="B108" s="17">
        <v>322663.5</v>
      </c>
      <c r="C108" s="12">
        <v>626935.5</v>
      </c>
      <c r="D108" s="12">
        <v>0</v>
      </c>
      <c r="E108" s="13">
        <f t="shared" si="28"/>
        <v>949599</v>
      </c>
      <c r="F108" s="18">
        <v>949599</v>
      </c>
      <c r="G108" s="14">
        <f t="shared" si="26"/>
        <v>100</v>
      </c>
    </row>
    <row r="109" spans="1:7" ht="22.8" x14ac:dyDescent="0.3">
      <c r="A109" s="22" t="s">
        <v>109</v>
      </c>
      <c r="B109" s="17">
        <v>9499.32</v>
      </c>
      <c r="C109" s="12">
        <v>17018.68</v>
      </c>
      <c r="D109" s="12">
        <v>0</v>
      </c>
      <c r="E109" s="13">
        <f t="shared" si="28"/>
        <v>26518</v>
      </c>
      <c r="F109" s="18">
        <v>26518</v>
      </c>
      <c r="G109" s="14">
        <f t="shared" si="26"/>
        <v>100</v>
      </c>
    </row>
    <row r="110" spans="1:7" ht="24" x14ac:dyDescent="0.3">
      <c r="A110" s="7" t="s">
        <v>110</v>
      </c>
      <c r="B110" s="8">
        <f t="shared" ref="B110:E110" si="29">SUM(B111:B125)</f>
        <v>168212316.99999997</v>
      </c>
      <c r="C110" s="8">
        <f>SUM(C111:C125)</f>
        <v>41249513.189999998</v>
      </c>
      <c r="D110" s="8">
        <f t="shared" si="29"/>
        <v>0</v>
      </c>
      <c r="E110" s="8">
        <f t="shared" si="29"/>
        <v>209461830.19</v>
      </c>
      <c r="F110" s="8">
        <f>SUM(F111:F125)</f>
        <v>209461830.19</v>
      </c>
      <c r="G110" s="9">
        <f t="shared" si="26"/>
        <v>100</v>
      </c>
    </row>
    <row r="111" spans="1:7" ht="22.8" x14ac:dyDescent="0.3">
      <c r="A111" s="22" t="s">
        <v>111</v>
      </c>
      <c r="B111" s="17">
        <v>44094746.170000002</v>
      </c>
      <c r="C111" s="12">
        <v>14456824.829999998</v>
      </c>
      <c r="D111" s="12">
        <v>0</v>
      </c>
      <c r="E111" s="13">
        <f t="shared" ref="E111:E125" si="30">+B111+C111+D111</f>
        <v>58551571</v>
      </c>
      <c r="F111" s="18">
        <v>58551571</v>
      </c>
      <c r="G111" s="14">
        <f t="shared" si="26"/>
        <v>100</v>
      </c>
    </row>
    <row r="112" spans="1:7" s="1" customFormat="1" x14ac:dyDescent="0.3">
      <c r="A112" s="22" t="s">
        <v>112</v>
      </c>
      <c r="B112" s="17">
        <v>75422525.019999996</v>
      </c>
      <c r="C112" s="12">
        <v>13065599.980000004</v>
      </c>
      <c r="D112" s="12">
        <v>0</v>
      </c>
      <c r="E112" s="13">
        <f t="shared" si="30"/>
        <v>88488125</v>
      </c>
      <c r="F112" s="18">
        <v>88488125</v>
      </c>
      <c r="G112" s="14">
        <f t="shared" si="26"/>
        <v>100</v>
      </c>
    </row>
    <row r="113" spans="1:7" x14ac:dyDescent="0.3">
      <c r="A113" s="22" t="s">
        <v>113</v>
      </c>
      <c r="B113" s="17">
        <v>0</v>
      </c>
      <c r="C113" s="12">
        <v>5259</v>
      </c>
      <c r="D113" s="12">
        <v>0</v>
      </c>
      <c r="E113" s="13">
        <f t="shared" si="30"/>
        <v>5259</v>
      </c>
      <c r="F113" s="18">
        <v>5259</v>
      </c>
      <c r="G113" s="14"/>
    </row>
    <row r="114" spans="1:7" x14ac:dyDescent="0.3">
      <c r="A114" s="22" t="s">
        <v>114</v>
      </c>
      <c r="B114" s="17">
        <v>4234</v>
      </c>
      <c r="C114" s="12">
        <v>-1000</v>
      </c>
      <c r="D114" s="12">
        <v>0</v>
      </c>
      <c r="E114" s="13">
        <f t="shared" si="30"/>
        <v>3234</v>
      </c>
      <c r="F114" s="18">
        <v>3234</v>
      </c>
      <c r="G114" s="14">
        <f t="shared" si="26"/>
        <v>100</v>
      </c>
    </row>
    <row r="115" spans="1:7" x14ac:dyDescent="0.3">
      <c r="A115" s="22" t="s">
        <v>115</v>
      </c>
      <c r="B115" s="17">
        <v>2188539.4500000002</v>
      </c>
      <c r="C115" s="12">
        <v>652002.09999999963</v>
      </c>
      <c r="D115" s="12">
        <v>0</v>
      </c>
      <c r="E115" s="13">
        <f t="shared" si="30"/>
        <v>2840541.55</v>
      </c>
      <c r="F115" s="18">
        <v>2840541.55</v>
      </c>
      <c r="G115" s="14">
        <f t="shared" si="26"/>
        <v>100</v>
      </c>
    </row>
    <row r="116" spans="1:7" x14ac:dyDescent="0.3">
      <c r="A116" s="22" t="s">
        <v>116</v>
      </c>
      <c r="B116" s="17">
        <v>24607245.059999999</v>
      </c>
      <c r="C116" s="12">
        <v>7753421.9400000013</v>
      </c>
      <c r="D116" s="12">
        <v>0</v>
      </c>
      <c r="E116" s="13">
        <f t="shared" si="30"/>
        <v>32360667</v>
      </c>
      <c r="F116" s="18">
        <v>32360667</v>
      </c>
      <c r="G116" s="14">
        <f t="shared" si="26"/>
        <v>100</v>
      </c>
    </row>
    <row r="117" spans="1:7" x14ac:dyDescent="0.3">
      <c r="A117" s="22" t="s">
        <v>117</v>
      </c>
      <c r="B117" s="17">
        <v>21010398.370000001</v>
      </c>
      <c r="C117" s="12">
        <v>4319094.629999999</v>
      </c>
      <c r="D117" s="12">
        <v>0</v>
      </c>
      <c r="E117" s="13">
        <f t="shared" si="30"/>
        <v>25329493</v>
      </c>
      <c r="F117" s="18">
        <v>25329493</v>
      </c>
      <c r="G117" s="14">
        <f t="shared" si="26"/>
        <v>100</v>
      </c>
    </row>
    <row r="118" spans="1:7" s="1" customFormat="1" x14ac:dyDescent="0.3">
      <c r="A118" s="20" t="s">
        <v>118</v>
      </c>
      <c r="B118" s="13">
        <v>0</v>
      </c>
      <c r="C118" s="12">
        <v>1271</v>
      </c>
      <c r="D118" s="12">
        <v>0</v>
      </c>
      <c r="E118" s="13">
        <f t="shared" si="30"/>
        <v>1271</v>
      </c>
      <c r="F118" s="18">
        <v>1271</v>
      </c>
      <c r="G118" s="14">
        <f t="shared" si="26"/>
        <v>100</v>
      </c>
    </row>
    <row r="119" spans="1:7" s="1" customFormat="1" x14ac:dyDescent="0.3">
      <c r="A119" s="22" t="s">
        <v>119</v>
      </c>
      <c r="B119" s="17">
        <v>673173.34</v>
      </c>
      <c r="C119" s="12">
        <v>1311071.2999999998</v>
      </c>
      <c r="D119" s="12">
        <v>0</v>
      </c>
      <c r="E119" s="13">
        <f t="shared" si="30"/>
        <v>1984244.6399999997</v>
      </c>
      <c r="F119" s="18">
        <v>1984244.64</v>
      </c>
      <c r="G119" s="14">
        <f t="shared" si="26"/>
        <v>100.00000000000003</v>
      </c>
    </row>
    <row r="120" spans="1:7" ht="22.8" x14ac:dyDescent="0.3">
      <c r="A120" s="22" t="s">
        <v>120</v>
      </c>
      <c r="B120" s="17">
        <v>188481.54</v>
      </c>
      <c r="C120" s="12">
        <v>25305.459999999992</v>
      </c>
      <c r="D120" s="12">
        <v>0</v>
      </c>
      <c r="E120" s="13">
        <f t="shared" si="30"/>
        <v>213787</v>
      </c>
      <c r="F120" s="18">
        <v>213787</v>
      </c>
      <c r="G120" s="14">
        <f>IF(F120=0,0,IF(E120=0,100,F120/E120*100))</f>
        <v>100</v>
      </c>
    </row>
    <row r="121" spans="1:7" x14ac:dyDescent="0.3">
      <c r="A121" s="22" t="s">
        <v>121</v>
      </c>
      <c r="B121" s="17">
        <v>0</v>
      </c>
      <c r="C121" s="12">
        <v>1545</v>
      </c>
      <c r="D121" s="12">
        <v>0</v>
      </c>
      <c r="E121" s="13">
        <f t="shared" si="30"/>
        <v>1545</v>
      </c>
      <c r="F121" s="18">
        <v>1545</v>
      </c>
      <c r="G121" s="14">
        <f>IF(F121=0,0,IF(E121=0,100,F121/E121*100))</f>
        <v>100</v>
      </c>
    </row>
    <row r="122" spans="1:7" x14ac:dyDescent="0.3">
      <c r="A122" s="22" t="s">
        <v>122</v>
      </c>
      <c r="B122" s="17">
        <v>13.26</v>
      </c>
      <c r="C122" s="12">
        <v>-13.26</v>
      </c>
      <c r="D122" s="12">
        <v>0</v>
      </c>
      <c r="E122" s="13">
        <f t="shared" si="30"/>
        <v>0</v>
      </c>
      <c r="F122" s="13">
        <v>0</v>
      </c>
      <c r="G122" s="14">
        <f>IF(F122=0,0,IF(E122=0,100,F122/E122*100))</f>
        <v>0</v>
      </c>
    </row>
    <row r="123" spans="1:7" ht="22.8" x14ac:dyDescent="0.3">
      <c r="A123" s="22" t="s">
        <v>123</v>
      </c>
      <c r="B123" s="17">
        <v>8290.59</v>
      </c>
      <c r="C123" s="12">
        <v>16809.41</v>
      </c>
      <c r="D123" s="12">
        <v>0</v>
      </c>
      <c r="E123" s="13">
        <f t="shared" si="30"/>
        <v>25100</v>
      </c>
      <c r="F123" s="13">
        <v>25100</v>
      </c>
      <c r="G123" s="14">
        <f t="shared" si="26"/>
        <v>100</v>
      </c>
    </row>
    <row r="124" spans="1:7" x14ac:dyDescent="0.3">
      <c r="A124" s="22" t="s">
        <v>124</v>
      </c>
      <c r="B124" s="17">
        <v>14670.2</v>
      </c>
      <c r="C124" s="12">
        <v>-14670.2</v>
      </c>
      <c r="D124" s="12">
        <v>0</v>
      </c>
      <c r="E124" s="13">
        <f t="shared" si="30"/>
        <v>0</v>
      </c>
      <c r="F124" s="13">
        <v>0</v>
      </c>
      <c r="G124" s="14">
        <f t="shared" si="26"/>
        <v>0</v>
      </c>
    </row>
    <row r="125" spans="1:7" x14ac:dyDescent="0.3">
      <c r="A125" s="22" t="s">
        <v>125</v>
      </c>
      <c r="B125" s="17">
        <v>0</v>
      </c>
      <c r="C125" s="12">
        <v>-343008</v>
      </c>
      <c r="D125" s="12">
        <v>0</v>
      </c>
      <c r="E125" s="13">
        <f t="shared" si="30"/>
        <v>-343008</v>
      </c>
      <c r="F125" s="18">
        <v>-343008</v>
      </c>
      <c r="G125" s="14">
        <f t="shared" si="26"/>
        <v>100</v>
      </c>
    </row>
    <row r="126" spans="1:7" x14ac:dyDescent="0.3">
      <c r="A126" s="7" t="s">
        <v>126</v>
      </c>
      <c r="B126" s="8">
        <f>SUM(B127:B145)</f>
        <v>179597372</v>
      </c>
      <c r="C126" s="8">
        <f>SUM(C127:C145)</f>
        <v>-48729901.600000001</v>
      </c>
      <c r="D126" s="8">
        <f>SUM(D127:D145)</f>
        <v>0</v>
      </c>
      <c r="E126" s="8">
        <f>SUM(E127:E145)</f>
        <v>130867470.40000001</v>
      </c>
      <c r="F126" s="8">
        <f>SUM(F127:F145)</f>
        <v>130867470.40000001</v>
      </c>
      <c r="G126" s="9">
        <f t="shared" si="26"/>
        <v>100</v>
      </c>
    </row>
    <row r="127" spans="1:7" x14ac:dyDescent="0.3">
      <c r="A127" s="23" t="s">
        <v>127</v>
      </c>
      <c r="B127" s="17">
        <v>6709.61</v>
      </c>
      <c r="C127" s="12">
        <v>-2874.6099999999997</v>
      </c>
      <c r="D127" s="12">
        <v>0</v>
      </c>
      <c r="E127" s="13">
        <f t="shared" ref="E127:E145" si="31">+B127+C127+D127</f>
        <v>3835</v>
      </c>
      <c r="F127" s="13">
        <v>3835</v>
      </c>
      <c r="G127" s="14">
        <f t="shared" si="26"/>
        <v>100</v>
      </c>
    </row>
    <row r="128" spans="1:7" x14ac:dyDescent="0.3">
      <c r="A128" s="22" t="s">
        <v>128</v>
      </c>
      <c r="B128" s="17">
        <v>4295775.07</v>
      </c>
      <c r="C128" s="12">
        <v>-934015.77000000048</v>
      </c>
      <c r="D128" s="12">
        <v>0</v>
      </c>
      <c r="E128" s="13">
        <f t="shared" si="31"/>
        <v>3361759.3</v>
      </c>
      <c r="F128" s="13">
        <v>3361759.3</v>
      </c>
      <c r="G128" s="14">
        <f t="shared" si="26"/>
        <v>100</v>
      </c>
    </row>
    <row r="129" spans="1:7" x14ac:dyDescent="0.3">
      <c r="A129" s="22" t="s">
        <v>129</v>
      </c>
      <c r="B129" s="17">
        <v>95419.63</v>
      </c>
      <c r="C129" s="12">
        <v>-30954.380000000005</v>
      </c>
      <c r="D129" s="12">
        <v>0</v>
      </c>
      <c r="E129" s="13">
        <f t="shared" si="31"/>
        <v>64465.25</v>
      </c>
      <c r="F129" s="13">
        <v>64465.25</v>
      </c>
      <c r="G129" s="14">
        <f t="shared" si="26"/>
        <v>100</v>
      </c>
    </row>
    <row r="130" spans="1:7" ht="34.200000000000003" x14ac:dyDescent="0.3">
      <c r="A130" s="22" t="s">
        <v>130</v>
      </c>
      <c r="B130" s="17">
        <v>141292932.25</v>
      </c>
      <c r="C130" s="12">
        <v>-39740387.599999994</v>
      </c>
      <c r="D130" s="12">
        <v>0</v>
      </c>
      <c r="E130" s="13">
        <f t="shared" si="31"/>
        <v>101552544.65000001</v>
      </c>
      <c r="F130" s="13">
        <v>101552544.65000001</v>
      </c>
      <c r="G130" s="14">
        <f t="shared" si="26"/>
        <v>100</v>
      </c>
    </row>
    <row r="131" spans="1:7" x14ac:dyDescent="0.3">
      <c r="A131" s="22" t="s">
        <v>131</v>
      </c>
      <c r="B131" s="17">
        <v>7451856.1699999999</v>
      </c>
      <c r="C131" s="12">
        <v>-2287198.17</v>
      </c>
      <c r="D131" s="12">
        <v>0</v>
      </c>
      <c r="E131" s="13">
        <f t="shared" si="31"/>
        <v>5164658</v>
      </c>
      <c r="F131" s="13">
        <v>5164658</v>
      </c>
      <c r="G131" s="14">
        <f t="shared" si="26"/>
        <v>100</v>
      </c>
    </row>
    <row r="132" spans="1:7" ht="34.200000000000003" x14ac:dyDescent="0.3">
      <c r="A132" s="22" t="s">
        <v>132</v>
      </c>
      <c r="B132" s="17">
        <v>682360.42</v>
      </c>
      <c r="C132" s="12">
        <v>-240340.42000000004</v>
      </c>
      <c r="D132" s="12">
        <v>0</v>
      </c>
      <c r="E132" s="13">
        <f t="shared" si="31"/>
        <v>442020</v>
      </c>
      <c r="F132" s="13">
        <v>442020</v>
      </c>
      <c r="G132" s="14">
        <f t="shared" si="26"/>
        <v>100</v>
      </c>
    </row>
    <row r="133" spans="1:7" x14ac:dyDescent="0.3">
      <c r="A133" s="22" t="s">
        <v>133</v>
      </c>
      <c r="B133" s="17">
        <v>18711.86</v>
      </c>
      <c r="C133" s="12">
        <v>-7285.8600000000006</v>
      </c>
      <c r="D133" s="12">
        <v>0</v>
      </c>
      <c r="E133" s="13">
        <f t="shared" si="31"/>
        <v>11426</v>
      </c>
      <c r="F133" s="13">
        <v>11426</v>
      </c>
      <c r="G133" s="14">
        <f t="shared" si="26"/>
        <v>100</v>
      </c>
    </row>
    <row r="134" spans="1:7" ht="22.8" x14ac:dyDescent="0.3">
      <c r="A134" s="22" t="s">
        <v>134</v>
      </c>
      <c r="B134" s="17">
        <v>20806651.609999999</v>
      </c>
      <c r="C134" s="12">
        <v>-5294861.16</v>
      </c>
      <c r="D134" s="12">
        <v>0</v>
      </c>
      <c r="E134" s="13">
        <f t="shared" si="31"/>
        <v>15511790.449999999</v>
      </c>
      <c r="F134" s="13">
        <v>15511790.449999999</v>
      </c>
      <c r="G134" s="14">
        <f t="shared" si="26"/>
        <v>100</v>
      </c>
    </row>
    <row r="135" spans="1:7" ht="22.8" x14ac:dyDescent="0.3">
      <c r="A135" s="22" t="s">
        <v>135</v>
      </c>
      <c r="B135" s="17">
        <v>46872.38</v>
      </c>
      <c r="C135" s="12">
        <v>-4593.3799999999974</v>
      </c>
      <c r="D135" s="12">
        <v>0</v>
      </c>
      <c r="E135" s="13">
        <f t="shared" si="31"/>
        <v>42279</v>
      </c>
      <c r="F135" s="13">
        <v>42279</v>
      </c>
      <c r="G135" s="14">
        <f t="shared" si="26"/>
        <v>100</v>
      </c>
    </row>
    <row r="136" spans="1:7" x14ac:dyDescent="0.3">
      <c r="A136" s="22" t="s">
        <v>136</v>
      </c>
      <c r="B136" s="17">
        <v>4002.03</v>
      </c>
      <c r="C136" s="12">
        <v>-4002.03</v>
      </c>
      <c r="D136" s="12">
        <v>0</v>
      </c>
      <c r="E136" s="13">
        <f t="shared" si="31"/>
        <v>0</v>
      </c>
      <c r="F136" s="13">
        <v>0</v>
      </c>
      <c r="G136" s="14">
        <f t="shared" si="26"/>
        <v>0</v>
      </c>
    </row>
    <row r="137" spans="1:7" ht="34.200000000000003" x14ac:dyDescent="0.3">
      <c r="A137" s="22" t="s">
        <v>130</v>
      </c>
      <c r="B137" s="17">
        <v>1644492.23</v>
      </c>
      <c r="C137" s="12">
        <v>-15501.229999999981</v>
      </c>
      <c r="D137" s="12">
        <v>0</v>
      </c>
      <c r="E137" s="13">
        <f t="shared" si="31"/>
        <v>1628991</v>
      </c>
      <c r="F137" s="13">
        <v>1628991</v>
      </c>
      <c r="G137" s="14">
        <f t="shared" si="26"/>
        <v>100</v>
      </c>
    </row>
    <row r="138" spans="1:7" ht="22.8" x14ac:dyDescent="0.3">
      <c r="A138" s="22" t="s">
        <v>137</v>
      </c>
      <c r="B138" s="17">
        <v>2073080.89</v>
      </c>
      <c r="C138" s="12">
        <v>-158997.1399999999</v>
      </c>
      <c r="D138" s="12">
        <v>0</v>
      </c>
      <c r="E138" s="13">
        <f t="shared" si="31"/>
        <v>1914083.75</v>
      </c>
      <c r="F138" s="13">
        <v>1914083.75</v>
      </c>
      <c r="G138" s="14">
        <f t="shared" si="26"/>
        <v>100</v>
      </c>
    </row>
    <row r="139" spans="1:7" ht="22.8" x14ac:dyDescent="0.3">
      <c r="A139" s="22" t="s">
        <v>138</v>
      </c>
      <c r="B139" s="17">
        <v>443994.53</v>
      </c>
      <c r="C139" s="12">
        <v>-166719.53000000003</v>
      </c>
      <c r="D139" s="12">
        <v>0</v>
      </c>
      <c r="E139" s="13">
        <f t="shared" si="31"/>
        <v>277275</v>
      </c>
      <c r="F139" s="13">
        <v>277275</v>
      </c>
      <c r="G139" s="14">
        <f t="shared" si="26"/>
        <v>100</v>
      </c>
    </row>
    <row r="140" spans="1:7" x14ac:dyDescent="0.3">
      <c r="A140" s="22" t="s">
        <v>139</v>
      </c>
      <c r="B140" s="17">
        <v>1279733.1399999999</v>
      </c>
      <c r="C140" s="12">
        <v>-439323.1399999999</v>
      </c>
      <c r="D140" s="12">
        <v>0</v>
      </c>
      <c r="E140" s="13">
        <f t="shared" si="31"/>
        <v>840410</v>
      </c>
      <c r="F140" s="13">
        <v>840410</v>
      </c>
      <c r="G140" s="14">
        <f t="shared" si="26"/>
        <v>100</v>
      </c>
    </row>
    <row r="141" spans="1:7" s="1" customFormat="1" ht="22.8" x14ac:dyDescent="0.3">
      <c r="A141" s="22" t="s">
        <v>140</v>
      </c>
      <c r="B141" s="17">
        <v>4655.1099999999997</v>
      </c>
      <c r="C141" s="12">
        <v>3476.8900000000003</v>
      </c>
      <c r="D141" s="12">
        <v>0</v>
      </c>
      <c r="E141" s="13">
        <f t="shared" si="31"/>
        <v>8132</v>
      </c>
      <c r="F141" s="13">
        <v>8132</v>
      </c>
      <c r="G141" s="14">
        <f t="shared" si="26"/>
        <v>100</v>
      </c>
    </row>
    <row r="142" spans="1:7" ht="22.8" x14ac:dyDescent="0.3">
      <c r="A142" s="22" t="s">
        <v>141</v>
      </c>
      <c r="B142" s="17">
        <v>27478.71</v>
      </c>
      <c r="C142" s="12">
        <v>-9824.7099999999991</v>
      </c>
      <c r="D142" s="12">
        <v>0</v>
      </c>
      <c r="E142" s="13">
        <f t="shared" si="31"/>
        <v>17654</v>
      </c>
      <c r="F142" s="13">
        <v>17654</v>
      </c>
      <c r="G142" s="14">
        <f t="shared" si="26"/>
        <v>100</v>
      </c>
    </row>
    <row r="143" spans="1:7" ht="34.200000000000003" x14ac:dyDescent="0.3">
      <c r="A143" s="22" t="s">
        <v>142</v>
      </c>
      <c r="B143" s="17">
        <v>26206.53</v>
      </c>
      <c r="C143" s="12">
        <v>-171.52999999999884</v>
      </c>
      <c r="D143" s="12">
        <v>0</v>
      </c>
      <c r="E143" s="13">
        <f t="shared" si="31"/>
        <v>26035</v>
      </c>
      <c r="F143" s="13">
        <v>26035</v>
      </c>
      <c r="G143" s="14">
        <f t="shared" si="26"/>
        <v>100</v>
      </c>
    </row>
    <row r="144" spans="1:7" x14ac:dyDescent="0.3">
      <c r="A144" s="22" t="s">
        <v>143</v>
      </c>
      <c r="B144" s="13">
        <v>0</v>
      </c>
      <c r="C144" s="12">
        <v>112</v>
      </c>
      <c r="D144" s="12">
        <v>0</v>
      </c>
      <c r="E144" s="13">
        <f t="shared" si="31"/>
        <v>112</v>
      </c>
      <c r="F144" s="13">
        <v>112</v>
      </c>
      <c r="G144" s="14">
        <f t="shared" si="26"/>
        <v>100</v>
      </c>
    </row>
    <row r="145" spans="1:7" x14ac:dyDescent="0.3">
      <c r="A145" s="22" t="s">
        <v>144</v>
      </c>
      <c r="B145" s="17">
        <v>-603560.17000000004</v>
      </c>
      <c r="C145" s="12">
        <v>603560.17000000004</v>
      </c>
      <c r="D145" s="12">
        <v>0</v>
      </c>
      <c r="E145" s="13">
        <f t="shared" si="31"/>
        <v>0</v>
      </c>
      <c r="F145" s="13">
        <v>0</v>
      </c>
      <c r="G145" s="14">
        <f t="shared" si="26"/>
        <v>0</v>
      </c>
    </row>
    <row r="146" spans="1:7" x14ac:dyDescent="0.3">
      <c r="A146" s="7" t="s">
        <v>145</v>
      </c>
      <c r="B146" s="8">
        <f t="shared" ref="B146:D146" si="32">SUM(B147:B153)</f>
        <v>10160704</v>
      </c>
      <c r="C146" s="8">
        <f>SUM(C147:C153)</f>
        <v>-2966646.9999999995</v>
      </c>
      <c r="D146" s="8">
        <f t="shared" si="32"/>
        <v>0</v>
      </c>
      <c r="E146" s="8">
        <f>SUM(E147:E153)</f>
        <v>7194057</v>
      </c>
      <c r="F146" s="8">
        <f>SUM(F147:F153)</f>
        <v>7194057</v>
      </c>
      <c r="G146" s="9">
        <f t="shared" si="26"/>
        <v>100</v>
      </c>
    </row>
    <row r="147" spans="1:7" x14ac:dyDescent="0.3">
      <c r="A147" s="22" t="s">
        <v>146</v>
      </c>
      <c r="B147" s="17">
        <v>3292572.17</v>
      </c>
      <c r="C147" s="12">
        <v>-1383325.17</v>
      </c>
      <c r="D147" s="12">
        <v>0</v>
      </c>
      <c r="E147" s="13">
        <f t="shared" ref="E147:E153" si="33">+B147+C147+D147</f>
        <v>1909247</v>
      </c>
      <c r="F147" s="18">
        <v>1909247</v>
      </c>
      <c r="G147" s="14">
        <f t="shared" si="26"/>
        <v>100</v>
      </c>
    </row>
    <row r="148" spans="1:7" x14ac:dyDescent="0.3">
      <c r="A148" s="22" t="s">
        <v>147</v>
      </c>
      <c r="B148" s="17">
        <v>2279093.0499999998</v>
      </c>
      <c r="C148" s="12">
        <v>-651973.04999999981</v>
      </c>
      <c r="D148" s="12">
        <v>0</v>
      </c>
      <c r="E148" s="13">
        <f t="shared" si="33"/>
        <v>1627120</v>
      </c>
      <c r="F148" s="18">
        <v>1627120</v>
      </c>
      <c r="G148" s="14">
        <f t="shared" si="26"/>
        <v>100</v>
      </c>
    </row>
    <row r="149" spans="1:7" s="1" customFormat="1" x14ac:dyDescent="0.3">
      <c r="A149" s="24" t="s">
        <v>148</v>
      </c>
      <c r="B149" s="17">
        <v>45374.19</v>
      </c>
      <c r="C149" s="12">
        <v>-25984.190000000002</v>
      </c>
      <c r="D149" s="12">
        <v>0</v>
      </c>
      <c r="E149" s="13">
        <f t="shared" si="33"/>
        <v>19390</v>
      </c>
      <c r="F149" s="18">
        <v>19390</v>
      </c>
      <c r="G149" s="14">
        <f t="shared" si="26"/>
        <v>100</v>
      </c>
    </row>
    <row r="150" spans="1:7" s="1" customFormat="1" x14ac:dyDescent="0.3">
      <c r="A150" s="22" t="s">
        <v>149</v>
      </c>
      <c r="B150" s="17">
        <v>135564.98000000001</v>
      </c>
      <c r="C150" s="12">
        <v>-50588.98000000001</v>
      </c>
      <c r="D150" s="12">
        <v>0</v>
      </c>
      <c r="E150" s="13">
        <f t="shared" si="33"/>
        <v>84976</v>
      </c>
      <c r="F150" s="18">
        <v>84976</v>
      </c>
      <c r="G150" s="14">
        <f t="shared" si="26"/>
        <v>100</v>
      </c>
    </row>
    <row r="151" spans="1:7" s="1" customFormat="1" x14ac:dyDescent="0.3">
      <c r="A151" s="22" t="s">
        <v>150</v>
      </c>
      <c r="B151" s="17">
        <v>24267.72</v>
      </c>
      <c r="C151" s="12">
        <v>2266.2799999999988</v>
      </c>
      <c r="D151" s="12">
        <v>0</v>
      </c>
      <c r="E151" s="13">
        <f t="shared" si="33"/>
        <v>26534</v>
      </c>
      <c r="F151" s="18">
        <v>26534</v>
      </c>
      <c r="G151" s="14">
        <f t="shared" si="26"/>
        <v>100</v>
      </c>
    </row>
    <row r="152" spans="1:7" s="1" customFormat="1" ht="22.8" x14ac:dyDescent="0.3">
      <c r="A152" s="22" t="s">
        <v>151</v>
      </c>
      <c r="B152" s="17">
        <v>12553.67</v>
      </c>
      <c r="C152" s="12">
        <v>26316.33</v>
      </c>
      <c r="D152" s="12">
        <v>0</v>
      </c>
      <c r="E152" s="13">
        <f t="shared" si="33"/>
        <v>38870</v>
      </c>
      <c r="F152" s="18">
        <v>38870</v>
      </c>
      <c r="G152" s="14">
        <f t="shared" si="26"/>
        <v>100</v>
      </c>
    </row>
    <row r="153" spans="1:7" x14ac:dyDescent="0.3">
      <c r="A153" s="22" t="s">
        <v>152</v>
      </c>
      <c r="B153" s="17">
        <v>4371278.22</v>
      </c>
      <c r="C153" s="12">
        <v>-883358.21999999974</v>
      </c>
      <c r="D153" s="12">
        <v>0</v>
      </c>
      <c r="E153" s="13">
        <f t="shared" si="33"/>
        <v>3487920</v>
      </c>
      <c r="F153" s="18">
        <v>3487920</v>
      </c>
      <c r="G153" s="14">
        <f t="shared" si="26"/>
        <v>100</v>
      </c>
    </row>
    <row r="154" spans="1:7" ht="24" x14ac:dyDescent="0.3">
      <c r="A154" s="7" t="s">
        <v>153</v>
      </c>
      <c r="B154" s="8">
        <f>SUM(B155:B156)</f>
        <v>61873</v>
      </c>
      <c r="C154" s="8">
        <f>SUM(C155:C156)</f>
        <v>-6472</v>
      </c>
      <c r="D154" s="8">
        <f t="shared" ref="D154" si="34">SUM(D155:D156)</f>
        <v>0</v>
      </c>
      <c r="E154" s="8">
        <f>SUM(E155:E156)</f>
        <v>55401</v>
      </c>
      <c r="F154" s="8">
        <f>SUM(F155:F156)</f>
        <v>55401</v>
      </c>
      <c r="G154" s="9">
        <f t="shared" si="26"/>
        <v>100</v>
      </c>
    </row>
    <row r="155" spans="1:7" ht="22.8" x14ac:dyDescent="0.3">
      <c r="A155" s="22" t="s">
        <v>154</v>
      </c>
      <c r="B155" s="17">
        <v>58668.71</v>
      </c>
      <c r="C155" s="12">
        <v>-16182.71</v>
      </c>
      <c r="D155" s="12">
        <v>0</v>
      </c>
      <c r="E155" s="13">
        <f t="shared" ref="E155:E156" si="35">+B155+C155+D155</f>
        <v>42486</v>
      </c>
      <c r="F155" s="13">
        <v>42486</v>
      </c>
      <c r="G155" s="14">
        <f t="shared" si="26"/>
        <v>100</v>
      </c>
    </row>
    <row r="156" spans="1:7" ht="22.8" x14ac:dyDescent="0.3">
      <c r="A156" s="22" t="s">
        <v>155</v>
      </c>
      <c r="B156" s="17">
        <v>3204.29</v>
      </c>
      <c r="C156" s="12">
        <v>9710.7099999999991</v>
      </c>
      <c r="D156" s="12">
        <v>0</v>
      </c>
      <c r="E156" s="13">
        <f t="shared" si="35"/>
        <v>12915</v>
      </c>
      <c r="F156" s="13">
        <v>12915</v>
      </c>
      <c r="G156" s="14">
        <f t="shared" si="26"/>
        <v>100</v>
      </c>
    </row>
    <row r="157" spans="1:7" x14ac:dyDescent="0.3">
      <c r="A157" s="7" t="s">
        <v>156</v>
      </c>
      <c r="B157" s="8">
        <f>SUM(B158:B219)</f>
        <v>16264789.000000002</v>
      </c>
      <c r="C157" s="8">
        <f>SUM(C158:C219)</f>
        <v>11821238.399999997</v>
      </c>
      <c r="D157" s="8">
        <f>SUM(D158:D219)</f>
        <v>0</v>
      </c>
      <c r="E157" s="8">
        <f>SUM(E158:E219)</f>
        <v>28086027.399999999</v>
      </c>
      <c r="F157" s="8">
        <f>SUM(F158:F219)</f>
        <v>28086027.399999999</v>
      </c>
      <c r="G157" s="9">
        <f t="shared" si="26"/>
        <v>100</v>
      </c>
    </row>
    <row r="158" spans="1:7" x14ac:dyDescent="0.3">
      <c r="A158" s="22" t="s">
        <v>157</v>
      </c>
      <c r="B158" s="17">
        <v>861.83</v>
      </c>
      <c r="C158" s="12">
        <v>2088.17</v>
      </c>
      <c r="D158" s="12">
        <v>0</v>
      </c>
      <c r="E158" s="13">
        <f t="shared" ref="E158:E219" si="36">+B158+C158+D158</f>
        <v>2950</v>
      </c>
      <c r="F158" s="13">
        <v>2950</v>
      </c>
      <c r="G158" s="14">
        <f t="shared" si="26"/>
        <v>100</v>
      </c>
    </row>
    <row r="159" spans="1:7" x14ac:dyDescent="0.3">
      <c r="A159" s="22" t="s">
        <v>158</v>
      </c>
      <c r="B159" s="17">
        <v>264582.34000000003</v>
      </c>
      <c r="C159" s="12">
        <v>171452.65999999997</v>
      </c>
      <c r="D159" s="12">
        <v>0</v>
      </c>
      <c r="E159" s="13">
        <f t="shared" si="36"/>
        <v>436035</v>
      </c>
      <c r="F159" s="13">
        <v>436035</v>
      </c>
      <c r="G159" s="14">
        <f t="shared" si="26"/>
        <v>100</v>
      </c>
    </row>
    <row r="160" spans="1:7" x14ac:dyDescent="0.3">
      <c r="A160" s="22" t="s">
        <v>159</v>
      </c>
      <c r="B160" s="17">
        <v>95680.38</v>
      </c>
      <c r="C160" s="12">
        <v>182863.62</v>
      </c>
      <c r="D160" s="12">
        <v>0</v>
      </c>
      <c r="E160" s="13">
        <f t="shared" si="36"/>
        <v>278544</v>
      </c>
      <c r="F160" s="13">
        <v>278544</v>
      </c>
      <c r="G160" s="14">
        <f t="shared" si="26"/>
        <v>100</v>
      </c>
    </row>
    <row r="161" spans="1:7" x14ac:dyDescent="0.3">
      <c r="A161" s="23" t="s">
        <v>160</v>
      </c>
      <c r="B161" s="17">
        <v>98.2</v>
      </c>
      <c r="C161" s="12">
        <v>1872.8</v>
      </c>
      <c r="D161" s="12">
        <v>0</v>
      </c>
      <c r="E161" s="13">
        <f t="shared" si="36"/>
        <v>1971</v>
      </c>
      <c r="F161" s="13">
        <v>1971</v>
      </c>
      <c r="G161" s="14">
        <f t="shared" si="26"/>
        <v>100</v>
      </c>
    </row>
    <row r="162" spans="1:7" x14ac:dyDescent="0.3">
      <c r="A162" s="22" t="s">
        <v>161</v>
      </c>
      <c r="B162" s="17">
        <v>1158418.55</v>
      </c>
      <c r="C162" s="12">
        <v>1345483.45</v>
      </c>
      <c r="D162" s="12">
        <v>0</v>
      </c>
      <c r="E162" s="13">
        <f t="shared" si="36"/>
        <v>2503902</v>
      </c>
      <c r="F162" s="13">
        <v>2503902</v>
      </c>
      <c r="G162" s="14">
        <f t="shared" si="26"/>
        <v>100</v>
      </c>
    </row>
    <row r="163" spans="1:7" x14ac:dyDescent="0.3">
      <c r="A163" s="22" t="s">
        <v>162</v>
      </c>
      <c r="B163" s="17">
        <v>7735.19</v>
      </c>
      <c r="C163" s="12">
        <v>14324.810000000001</v>
      </c>
      <c r="D163" s="12">
        <v>0</v>
      </c>
      <c r="E163" s="13">
        <f t="shared" si="36"/>
        <v>22060</v>
      </c>
      <c r="F163" s="13">
        <v>22060</v>
      </c>
      <c r="G163" s="14">
        <f t="shared" si="26"/>
        <v>100</v>
      </c>
    </row>
    <row r="164" spans="1:7" ht="34.200000000000003" x14ac:dyDescent="0.3">
      <c r="A164" s="22" t="s">
        <v>163</v>
      </c>
      <c r="B164" s="17">
        <v>30940.76</v>
      </c>
      <c r="C164" s="12">
        <v>79359.240000000005</v>
      </c>
      <c r="D164" s="12">
        <v>0</v>
      </c>
      <c r="E164" s="13">
        <f t="shared" si="36"/>
        <v>110300</v>
      </c>
      <c r="F164" s="13">
        <v>110300</v>
      </c>
      <c r="G164" s="14">
        <f t="shared" si="26"/>
        <v>100</v>
      </c>
    </row>
    <row r="165" spans="1:7" s="1" customFormat="1" ht="22.8" x14ac:dyDescent="0.3">
      <c r="A165" s="22" t="s">
        <v>164</v>
      </c>
      <c r="B165" s="17">
        <v>6287819.1500000004</v>
      </c>
      <c r="C165" s="12">
        <v>4247748.8499999996</v>
      </c>
      <c r="D165" s="12">
        <v>0</v>
      </c>
      <c r="E165" s="13">
        <f t="shared" si="36"/>
        <v>10535568</v>
      </c>
      <c r="F165" s="13">
        <v>10535568</v>
      </c>
      <c r="G165" s="14">
        <f t="shared" si="26"/>
        <v>100</v>
      </c>
    </row>
    <row r="166" spans="1:7" x14ac:dyDescent="0.3">
      <c r="A166" s="22" t="s">
        <v>165</v>
      </c>
      <c r="B166" s="17">
        <v>8536.92</v>
      </c>
      <c r="C166" s="12">
        <v>-7429.92</v>
      </c>
      <c r="D166" s="12">
        <v>0</v>
      </c>
      <c r="E166" s="13">
        <f t="shared" si="36"/>
        <v>1107</v>
      </c>
      <c r="F166" s="13">
        <v>1107</v>
      </c>
      <c r="G166" s="14">
        <f t="shared" si="26"/>
        <v>100</v>
      </c>
    </row>
    <row r="167" spans="1:7" x14ac:dyDescent="0.3">
      <c r="A167" s="23" t="s">
        <v>166</v>
      </c>
      <c r="B167" s="17">
        <v>773.89</v>
      </c>
      <c r="C167" s="12">
        <v>-773.89</v>
      </c>
      <c r="D167" s="12">
        <v>0</v>
      </c>
      <c r="E167" s="13">
        <f t="shared" si="36"/>
        <v>0</v>
      </c>
      <c r="F167" s="13">
        <v>0</v>
      </c>
      <c r="G167" s="14">
        <f t="shared" si="26"/>
        <v>0</v>
      </c>
    </row>
    <row r="168" spans="1:7" x14ac:dyDescent="0.3">
      <c r="A168" s="22" t="s">
        <v>167</v>
      </c>
      <c r="B168" s="17">
        <v>45659.24</v>
      </c>
      <c r="C168" s="12">
        <v>64839.76</v>
      </c>
      <c r="D168" s="12">
        <v>0</v>
      </c>
      <c r="E168" s="13">
        <f t="shared" si="36"/>
        <v>110499</v>
      </c>
      <c r="F168" s="13">
        <v>110499</v>
      </c>
      <c r="G168" s="14">
        <f t="shared" si="26"/>
        <v>100</v>
      </c>
    </row>
    <row r="169" spans="1:7" ht="22.8" x14ac:dyDescent="0.3">
      <c r="A169" s="22" t="s">
        <v>168</v>
      </c>
      <c r="B169" s="17">
        <v>315.12</v>
      </c>
      <c r="C169" s="12">
        <v>-180.12</v>
      </c>
      <c r="D169" s="12">
        <v>0</v>
      </c>
      <c r="E169" s="13">
        <f t="shared" si="36"/>
        <v>135</v>
      </c>
      <c r="F169" s="13">
        <v>135</v>
      </c>
      <c r="G169" s="14">
        <f t="shared" ref="G169:G232" si="37">IF(F169=0,0,IF(E169=0,100,F169/E169*100))</f>
        <v>100</v>
      </c>
    </row>
    <row r="170" spans="1:7" ht="22.8" x14ac:dyDescent="0.3">
      <c r="A170" s="22" t="s">
        <v>169</v>
      </c>
      <c r="B170" s="17">
        <v>3728.72</v>
      </c>
      <c r="C170" s="12">
        <v>2916.28</v>
      </c>
      <c r="D170" s="12">
        <v>0</v>
      </c>
      <c r="E170" s="13">
        <f t="shared" si="36"/>
        <v>6645</v>
      </c>
      <c r="F170" s="13">
        <v>6645</v>
      </c>
      <c r="G170" s="14">
        <f t="shared" si="37"/>
        <v>100</v>
      </c>
    </row>
    <row r="171" spans="1:7" ht="22.8" x14ac:dyDescent="0.3">
      <c r="A171" s="22" t="s">
        <v>170</v>
      </c>
      <c r="B171" s="17">
        <v>2557759.5099999998</v>
      </c>
      <c r="C171" s="12">
        <v>1671339.4900000002</v>
      </c>
      <c r="D171" s="12">
        <v>0</v>
      </c>
      <c r="E171" s="13">
        <f t="shared" si="36"/>
        <v>4229099</v>
      </c>
      <c r="F171" s="13">
        <v>4229099</v>
      </c>
      <c r="G171" s="14">
        <f t="shared" si="37"/>
        <v>100</v>
      </c>
    </row>
    <row r="172" spans="1:7" ht="22.8" x14ac:dyDescent="0.3">
      <c r="A172" s="22" t="s">
        <v>171</v>
      </c>
      <c r="B172" s="17">
        <v>99508.04</v>
      </c>
      <c r="C172" s="12">
        <v>-4036.0399999999936</v>
      </c>
      <c r="D172" s="12">
        <v>0</v>
      </c>
      <c r="E172" s="13">
        <f t="shared" si="36"/>
        <v>95472</v>
      </c>
      <c r="F172" s="13">
        <v>95472</v>
      </c>
      <c r="G172" s="14">
        <f t="shared" si="37"/>
        <v>100</v>
      </c>
    </row>
    <row r="173" spans="1:7" x14ac:dyDescent="0.3">
      <c r="A173" s="22" t="s">
        <v>172</v>
      </c>
      <c r="B173" s="17">
        <v>5118.2</v>
      </c>
      <c r="C173" s="12">
        <v>1986.8000000000002</v>
      </c>
      <c r="D173" s="12">
        <v>0</v>
      </c>
      <c r="E173" s="13">
        <f t="shared" si="36"/>
        <v>7105</v>
      </c>
      <c r="F173" s="13">
        <v>7105</v>
      </c>
      <c r="G173" s="14">
        <f t="shared" si="37"/>
        <v>100</v>
      </c>
    </row>
    <row r="174" spans="1:7" x14ac:dyDescent="0.3">
      <c r="A174" s="22" t="s">
        <v>173</v>
      </c>
      <c r="B174" s="17">
        <v>6787.62</v>
      </c>
      <c r="C174" s="12">
        <v>1572.38</v>
      </c>
      <c r="D174" s="12">
        <v>0</v>
      </c>
      <c r="E174" s="13">
        <f t="shared" si="36"/>
        <v>8360</v>
      </c>
      <c r="F174" s="13">
        <v>8360</v>
      </c>
      <c r="G174" s="14">
        <f t="shared" si="37"/>
        <v>100</v>
      </c>
    </row>
    <row r="175" spans="1:7" x14ac:dyDescent="0.3">
      <c r="A175" s="20" t="s">
        <v>174</v>
      </c>
      <c r="B175" s="13">
        <v>0</v>
      </c>
      <c r="C175" s="12">
        <v>795648</v>
      </c>
      <c r="D175" s="12">
        <v>0</v>
      </c>
      <c r="E175" s="13">
        <f t="shared" si="36"/>
        <v>795648</v>
      </c>
      <c r="F175" s="13">
        <v>795648</v>
      </c>
      <c r="G175" s="14">
        <f t="shared" si="37"/>
        <v>100</v>
      </c>
    </row>
    <row r="176" spans="1:7" x14ac:dyDescent="0.3">
      <c r="A176" s="20" t="s">
        <v>175</v>
      </c>
      <c r="B176" s="13">
        <v>0</v>
      </c>
      <c r="C176" s="12">
        <v>37625</v>
      </c>
      <c r="D176" s="12">
        <v>0</v>
      </c>
      <c r="E176" s="13">
        <f t="shared" si="36"/>
        <v>37625</v>
      </c>
      <c r="F176" s="13">
        <v>37625</v>
      </c>
      <c r="G176" s="14">
        <f t="shared" si="37"/>
        <v>100</v>
      </c>
    </row>
    <row r="177" spans="1:7" ht="34.200000000000003" x14ac:dyDescent="0.3">
      <c r="A177" s="22" t="s">
        <v>176</v>
      </c>
      <c r="B177" s="17">
        <v>65882.86</v>
      </c>
      <c r="C177" s="12">
        <v>-4821.8600000000006</v>
      </c>
      <c r="D177" s="12">
        <v>0</v>
      </c>
      <c r="E177" s="13">
        <f t="shared" si="36"/>
        <v>61061</v>
      </c>
      <c r="F177" s="13">
        <v>61061</v>
      </c>
      <c r="G177" s="14">
        <f t="shared" si="37"/>
        <v>100</v>
      </c>
    </row>
    <row r="178" spans="1:7" ht="34.200000000000003" x14ac:dyDescent="0.3">
      <c r="A178" s="22" t="s">
        <v>177</v>
      </c>
      <c r="B178" s="17">
        <v>54220.35</v>
      </c>
      <c r="C178" s="12">
        <v>27079.65</v>
      </c>
      <c r="D178" s="12">
        <v>0</v>
      </c>
      <c r="E178" s="13">
        <f t="shared" si="36"/>
        <v>81300</v>
      </c>
      <c r="F178" s="13">
        <v>81300</v>
      </c>
      <c r="G178" s="14">
        <f t="shared" si="37"/>
        <v>100</v>
      </c>
    </row>
    <row r="179" spans="1:7" ht="34.200000000000003" x14ac:dyDescent="0.3">
      <c r="A179" s="22" t="s">
        <v>177</v>
      </c>
      <c r="B179" s="17">
        <v>8561.11</v>
      </c>
      <c r="C179" s="12">
        <v>40218.89</v>
      </c>
      <c r="D179" s="12">
        <v>0</v>
      </c>
      <c r="E179" s="13">
        <f t="shared" si="36"/>
        <v>48780</v>
      </c>
      <c r="F179" s="13">
        <v>48780</v>
      </c>
      <c r="G179" s="14">
        <f t="shared" si="37"/>
        <v>100</v>
      </c>
    </row>
    <row r="180" spans="1:7" x14ac:dyDescent="0.3">
      <c r="A180" s="22" t="s">
        <v>178</v>
      </c>
      <c r="B180" s="17">
        <v>91487.039999999994</v>
      </c>
      <c r="C180" s="12">
        <v>18267.960000000006</v>
      </c>
      <c r="D180" s="12">
        <v>0</v>
      </c>
      <c r="E180" s="13">
        <f t="shared" si="36"/>
        <v>109755</v>
      </c>
      <c r="F180" s="13">
        <v>109755</v>
      </c>
      <c r="G180" s="14">
        <f t="shared" si="37"/>
        <v>100</v>
      </c>
    </row>
    <row r="181" spans="1:7" x14ac:dyDescent="0.3">
      <c r="A181" s="22" t="s">
        <v>179</v>
      </c>
      <c r="B181" s="17">
        <v>1083.8800000000001</v>
      </c>
      <c r="C181" s="12">
        <v>3739.12</v>
      </c>
      <c r="D181" s="12">
        <v>0</v>
      </c>
      <c r="E181" s="13">
        <f t="shared" si="36"/>
        <v>4823</v>
      </c>
      <c r="F181" s="13">
        <v>4823</v>
      </c>
      <c r="G181" s="14">
        <f t="shared" si="37"/>
        <v>100</v>
      </c>
    </row>
    <row r="182" spans="1:7" ht="22.8" x14ac:dyDescent="0.3">
      <c r="A182" s="22" t="s">
        <v>180</v>
      </c>
      <c r="B182" s="17">
        <v>5738.19</v>
      </c>
      <c r="C182" s="12">
        <v>-716.1899999999996</v>
      </c>
      <c r="D182" s="12">
        <v>0</v>
      </c>
      <c r="E182" s="13">
        <f t="shared" si="36"/>
        <v>5022</v>
      </c>
      <c r="F182" s="13">
        <v>5022</v>
      </c>
      <c r="G182" s="14">
        <f t="shared" si="37"/>
        <v>100</v>
      </c>
    </row>
    <row r="183" spans="1:7" x14ac:dyDescent="0.3">
      <c r="A183" s="22" t="s">
        <v>181</v>
      </c>
      <c r="B183" s="17">
        <v>2251.3000000000002</v>
      </c>
      <c r="C183" s="12">
        <v>5248.7</v>
      </c>
      <c r="D183" s="12">
        <v>0</v>
      </c>
      <c r="E183" s="13">
        <f t="shared" si="36"/>
        <v>7500</v>
      </c>
      <c r="F183" s="13">
        <v>7500</v>
      </c>
      <c r="G183" s="14">
        <f t="shared" si="37"/>
        <v>100</v>
      </c>
    </row>
    <row r="184" spans="1:7" ht="22.8" x14ac:dyDescent="0.3">
      <c r="A184" s="22" t="s">
        <v>182</v>
      </c>
      <c r="B184" s="17">
        <v>501703.48</v>
      </c>
      <c r="C184" s="12">
        <v>495001.52</v>
      </c>
      <c r="D184" s="12">
        <v>0</v>
      </c>
      <c r="E184" s="13">
        <f t="shared" si="36"/>
        <v>996705</v>
      </c>
      <c r="F184" s="13">
        <v>996705</v>
      </c>
      <c r="G184" s="14">
        <f t="shared" si="37"/>
        <v>100</v>
      </c>
    </row>
    <row r="185" spans="1:7" x14ac:dyDescent="0.3">
      <c r="A185" s="22" t="s">
        <v>183</v>
      </c>
      <c r="B185" s="17">
        <v>125788.63</v>
      </c>
      <c r="C185" s="12">
        <v>20427.369999999995</v>
      </c>
      <c r="D185" s="12">
        <v>0</v>
      </c>
      <c r="E185" s="13">
        <f t="shared" si="36"/>
        <v>146216</v>
      </c>
      <c r="F185" s="13">
        <v>146216</v>
      </c>
      <c r="G185" s="14">
        <f t="shared" si="37"/>
        <v>100</v>
      </c>
    </row>
    <row r="186" spans="1:7" x14ac:dyDescent="0.3">
      <c r="A186" s="22" t="s">
        <v>184</v>
      </c>
      <c r="B186" s="17">
        <v>731914.61</v>
      </c>
      <c r="C186" s="12">
        <v>879647.39</v>
      </c>
      <c r="D186" s="12">
        <v>0</v>
      </c>
      <c r="E186" s="13">
        <f t="shared" si="36"/>
        <v>1611562</v>
      </c>
      <c r="F186" s="13">
        <v>1611562</v>
      </c>
      <c r="G186" s="14">
        <f t="shared" si="37"/>
        <v>100</v>
      </c>
    </row>
    <row r="187" spans="1:7" x14ac:dyDescent="0.3">
      <c r="A187" s="22" t="s">
        <v>185</v>
      </c>
      <c r="B187" s="17">
        <v>323.19</v>
      </c>
      <c r="C187" s="12">
        <v>3372.81</v>
      </c>
      <c r="D187" s="12">
        <v>0</v>
      </c>
      <c r="E187" s="13">
        <f t="shared" si="36"/>
        <v>3696</v>
      </c>
      <c r="F187" s="13">
        <v>3696</v>
      </c>
      <c r="G187" s="14">
        <f t="shared" si="37"/>
        <v>100</v>
      </c>
    </row>
    <row r="188" spans="1:7" ht="34.200000000000003" x14ac:dyDescent="0.3">
      <c r="A188" s="22" t="s">
        <v>186</v>
      </c>
      <c r="B188" s="17">
        <v>507.13</v>
      </c>
      <c r="C188" s="12">
        <v>-507.13</v>
      </c>
      <c r="D188" s="12">
        <v>0</v>
      </c>
      <c r="E188" s="13">
        <f t="shared" si="36"/>
        <v>0</v>
      </c>
      <c r="F188" s="13">
        <v>0</v>
      </c>
      <c r="G188" s="14">
        <f t="shared" si="37"/>
        <v>0</v>
      </c>
    </row>
    <row r="189" spans="1:7" ht="22.8" x14ac:dyDescent="0.3">
      <c r="A189" s="22" t="s">
        <v>187</v>
      </c>
      <c r="B189" s="17">
        <v>327245.08</v>
      </c>
      <c r="C189" s="12">
        <v>106305.91999999998</v>
      </c>
      <c r="D189" s="12">
        <v>0</v>
      </c>
      <c r="E189" s="13">
        <f t="shared" si="36"/>
        <v>433551</v>
      </c>
      <c r="F189" s="13">
        <v>433551</v>
      </c>
      <c r="G189" s="14">
        <f t="shared" si="37"/>
        <v>100</v>
      </c>
    </row>
    <row r="190" spans="1:7" ht="22.8" x14ac:dyDescent="0.3">
      <c r="A190" s="22" t="s">
        <v>188</v>
      </c>
      <c r="B190" s="17">
        <v>46855.25</v>
      </c>
      <c r="C190" s="12">
        <v>11635.75</v>
      </c>
      <c r="D190" s="12">
        <v>0</v>
      </c>
      <c r="E190" s="13">
        <f t="shared" si="36"/>
        <v>58491</v>
      </c>
      <c r="F190" s="13">
        <v>58491</v>
      </c>
      <c r="G190" s="14">
        <f t="shared" si="37"/>
        <v>100</v>
      </c>
    </row>
    <row r="191" spans="1:7" x14ac:dyDescent="0.3">
      <c r="A191" s="22" t="s">
        <v>189</v>
      </c>
      <c r="B191" s="17">
        <v>20041.87</v>
      </c>
      <c r="C191" s="12">
        <v>11593.130000000001</v>
      </c>
      <c r="D191" s="12">
        <v>0</v>
      </c>
      <c r="E191" s="13">
        <f t="shared" si="36"/>
        <v>31635</v>
      </c>
      <c r="F191" s="13">
        <v>31635</v>
      </c>
      <c r="G191" s="14">
        <f t="shared" si="37"/>
        <v>100</v>
      </c>
    </row>
    <row r="192" spans="1:7" ht="22.8" x14ac:dyDescent="0.3">
      <c r="A192" s="22" t="s">
        <v>190</v>
      </c>
      <c r="B192" s="17">
        <v>102374.93</v>
      </c>
      <c r="C192" s="12">
        <v>68973.070000000007</v>
      </c>
      <c r="D192" s="12">
        <v>0</v>
      </c>
      <c r="E192" s="13">
        <f t="shared" si="36"/>
        <v>171348</v>
      </c>
      <c r="F192" s="13">
        <v>171348</v>
      </c>
      <c r="G192" s="14">
        <f t="shared" si="37"/>
        <v>100</v>
      </c>
    </row>
    <row r="193" spans="1:7" ht="22.8" x14ac:dyDescent="0.3">
      <c r="A193" s="22" t="s">
        <v>191</v>
      </c>
      <c r="B193" s="17">
        <v>15572.98</v>
      </c>
      <c r="C193" s="12">
        <v>120251.02</v>
      </c>
      <c r="D193" s="12">
        <v>0</v>
      </c>
      <c r="E193" s="13">
        <f t="shared" si="36"/>
        <v>135824</v>
      </c>
      <c r="F193" s="13">
        <v>135824</v>
      </c>
      <c r="G193" s="14">
        <f t="shared" si="37"/>
        <v>100</v>
      </c>
    </row>
    <row r="194" spans="1:7" ht="22.8" x14ac:dyDescent="0.3">
      <c r="A194" s="22" t="s">
        <v>192</v>
      </c>
      <c r="B194" s="17">
        <v>11.73</v>
      </c>
      <c r="C194" s="12">
        <v>39.269999999999996</v>
      </c>
      <c r="D194" s="12">
        <v>0</v>
      </c>
      <c r="E194" s="13">
        <f t="shared" si="36"/>
        <v>51</v>
      </c>
      <c r="F194" s="13">
        <v>51</v>
      </c>
      <c r="G194" s="14">
        <f t="shared" si="37"/>
        <v>100</v>
      </c>
    </row>
    <row r="195" spans="1:7" x14ac:dyDescent="0.3">
      <c r="A195" s="22" t="s">
        <v>193</v>
      </c>
      <c r="B195" s="17">
        <v>693.27</v>
      </c>
      <c r="C195" s="12">
        <v>251.73000000000002</v>
      </c>
      <c r="D195" s="12">
        <v>0</v>
      </c>
      <c r="E195" s="13">
        <f t="shared" si="36"/>
        <v>945</v>
      </c>
      <c r="F195" s="13">
        <v>945</v>
      </c>
      <c r="G195" s="14">
        <f t="shared" si="37"/>
        <v>100</v>
      </c>
    </row>
    <row r="196" spans="1:7" ht="22.8" x14ac:dyDescent="0.3">
      <c r="A196" s="22" t="s">
        <v>194</v>
      </c>
      <c r="B196" s="17">
        <v>569021.25</v>
      </c>
      <c r="C196" s="12">
        <v>261017.15000000002</v>
      </c>
      <c r="D196" s="12">
        <v>0</v>
      </c>
      <c r="E196" s="13">
        <f t="shared" si="36"/>
        <v>830038.4</v>
      </c>
      <c r="F196" s="13">
        <v>830038.4</v>
      </c>
      <c r="G196" s="14">
        <f t="shared" si="37"/>
        <v>100</v>
      </c>
    </row>
    <row r="197" spans="1:7" ht="22.8" x14ac:dyDescent="0.3">
      <c r="A197" s="22" t="s">
        <v>195</v>
      </c>
      <c r="B197" s="17">
        <v>99850.27</v>
      </c>
      <c r="C197" s="12">
        <v>47727.729999999996</v>
      </c>
      <c r="D197" s="12">
        <v>0</v>
      </c>
      <c r="E197" s="13">
        <f t="shared" si="36"/>
        <v>147578</v>
      </c>
      <c r="F197" s="13">
        <v>147578</v>
      </c>
      <c r="G197" s="14">
        <f t="shared" si="37"/>
        <v>100</v>
      </c>
    </row>
    <row r="198" spans="1:7" ht="22.8" x14ac:dyDescent="0.3">
      <c r="A198" s="22" t="s">
        <v>196</v>
      </c>
      <c r="B198" s="17">
        <v>290105.90000000002</v>
      </c>
      <c r="C198" s="12">
        <v>-290105.90000000002</v>
      </c>
      <c r="D198" s="12">
        <v>0</v>
      </c>
      <c r="E198" s="13">
        <f t="shared" si="36"/>
        <v>0</v>
      </c>
      <c r="F198" s="13">
        <v>0</v>
      </c>
      <c r="G198" s="14">
        <f t="shared" si="37"/>
        <v>0</v>
      </c>
    </row>
    <row r="199" spans="1:7" ht="22.8" x14ac:dyDescent="0.3">
      <c r="A199" s="22" t="s">
        <v>197</v>
      </c>
      <c r="B199" s="17">
        <v>75292.600000000006</v>
      </c>
      <c r="C199" s="12">
        <v>-75292.600000000006</v>
      </c>
      <c r="D199" s="12">
        <v>0</v>
      </c>
      <c r="E199" s="13">
        <f t="shared" si="36"/>
        <v>0</v>
      </c>
      <c r="F199" s="13">
        <v>0</v>
      </c>
      <c r="G199" s="14">
        <f t="shared" si="37"/>
        <v>0</v>
      </c>
    </row>
    <row r="200" spans="1:7" ht="34.200000000000003" x14ac:dyDescent="0.3">
      <c r="A200" s="22" t="s">
        <v>198</v>
      </c>
      <c r="B200" s="17">
        <v>838343.64</v>
      </c>
      <c r="C200" s="12">
        <v>445136.36</v>
      </c>
      <c r="D200" s="12">
        <v>0</v>
      </c>
      <c r="E200" s="13">
        <f t="shared" si="36"/>
        <v>1283480</v>
      </c>
      <c r="F200" s="13">
        <v>1283480</v>
      </c>
      <c r="G200" s="14">
        <f t="shared" si="37"/>
        <v>100</v>
      </c>
    </row>
    <row r="201" spans="1:7" ht="22.8" x14ac:dyDescent="0.3">
      <c r="A201" s="22" t="s">
        <v>199</v>
      </c>
      <c r="B201" s="17">
        <v>545760.72</v>
      </c>
      <c r="C201" s="12">
        <v>252566.28000000003</v>
      </c>
      <c r="D201" s="12">
        <v>0</v>
      </c>
      <c r="E201" s="13">
        <f t="shared" si="36"/>
        <v>798327</v>
      </c>
      <c r="F201" s="13">
        <v>798327</v>
      </c>
      <c r="G201" s="14">
        <f t="shared" si="37"/>
        <v>100</v>
      </c>
    </row>
    <row r="202" spans="1:7" x14ac:dyDescent="0.3">
      <c r="A202" s="22" t="s">
        <v>200</v>
      </c>
      <c r="B202" s="17">
        <v>9952.0499999999993</v>
      </c>
      <c r="C202" s="12">
        <v>-1832.0499999999993</v>
      </c>
      <c r="D202" s="12">
        <v>0</v>
      </c>
      <c r="E202" s="13">
        <f t="shared" si="36"/>
        <v>8120</v>
      </c>
      <c r="F202" s="13">
        <v>8120</v>
      </c>
      <c r="G202" s="14">
        <f t="shared" si="37"/>
        <v>100</v>
      </c>
    </row>
    <row r="203" spans="1:7" ht="22.8" x14ac:dyDescent="0.3">
      <c r="A203" s="22" t="s">
        <v>201</v>
      </c>
      <c r="B203" s="17">
        <v>926.32</v>
      </c>
      <c r="C203" s="12">
        <v>-926.32</v>
      </c>
      <c r="D203" s="12">
        <v>0</v>
      </c>
      <c r="E203" s="13">
        <f t="shared" si="36"/>
        <v>0</v>
      </c>
      <c r="F203" s="13">
        <v>0</v>
      </c>
      <c r="G203" s="14">
        <f t="shared" si="37"/>
        <v>0</v>
      </c>
    </row>
    <row r="204" spans="1:7" ht="22.8" x14ac:dyDescent="0.3">
      <c r="A204" s="22" t="s">
        <v>202</v>
      </c>
      <c r="B204" s="17">
        <v>9259.51</v>
      </c>
      <c r="C204" s="12">
        <v>-9259.51</v>
      </c>
      <c r="D204" s="12">
        <v>0</v>
      </c>
      <c r="E204" s="13">
        <f t="shared" si="36"/>
        <v>0</v>
      </c>
      <c r="F204" s="13">
        <v>0</v>
      </c>
      <c r="G204" s="14">
        <f t="shared" si="37"/>
        <v>0</v>
      </c>
    </row>
    <row r="205" spans="1:7" ht="22.8" x14ac:dyDescent="0.3">
      <c r="A205" s="22" t="s">
        <v>203</v>
      </c>
      <c r="B205" s="17">
        <v>0</v>
      </c>
      <c r="C205" s="12">
        <v>7536</v>
      </c>
      <c r="D205" s="12">
        <v>0</v>
      </c>
      <c r="E205" s="13">
        <f t="shared" si="36"/>
        <v>7536</v>
      </c>
      <c r="F205" s="13">
        <v>7536</v>
      </c>
      <c r="G205" s="14">
        <f t="shared" si="37"/>
        <v>100</v>
      </c>
    </row>
    <row r="206" spans="1:7" x14ac:dyDescent="0.3">
      <c r="A206" s="20" t="s">
        <v>204</v>
      </c>
      <c r="B206" s="13">
        <v>0</v>
      </c>
      <c r="C206" s="12">
        <v>818</v>
      </c>
      <c r="D206" s="12">
        <v>0</v>
      </c>
      <c r="E206" s="13">
        <f t="shared" si="36"/>
        <v>818</v>
      </c>
      <c r="F206" s="13">
        <v>818</v>
      </c>
      <c r="G206" s="14">
        <f t="shared" si="37"/>
        <v>100</v>
      </c>
    </row>
    <row r="207" spans="1:7" ht="22.8" x14ac:dyDescent="0.3">
      <c r="A207" s="22" t="s">
        <v>205</v>
      </c>
      <c r="B207" s="17">
        <v>74550.23</v>
      </c>
      <c r="C207" s="12">
        <v>93686.77</v>
      </c>
      <c r="D207" s="12">
        <v>0</v>
      </c>
      <c r="E207" s="13">
        <f t="shared" si="36"/>
        <v>168237</v>
      </c>
      <c r="F207" s="13">
        <v>168237</v>
      </c>
      <c r="G207" s="14">
        <f t="shared" si="37"/>
        <v>100</v>
      </c>
    </row>
    <row r="208" spans="1:7" x14ac:dyDescent="0.3">
      <c r="A208" s="22" t="s">
        <v>206</v>
      </c>
      <c r="B208" s="17">
        <v>133323.75</v>
      </c>
      <c r="C208" s="12">
        <v>98046.25</v>
      </c>
      <c r="D208" s="12">
        <v>0</v>
      </c>
      <c r="E208" s="13">
        <f t="shared" si="36"/>
        <v>231370</v>
      </c>
      <c r="F208" s="13">
        <v>231370</v>
      </c>
      <c r="G208" s="14">
        <f t="shared" si="37"/>
        <v>100</v>
      </c>
    </row>
    <row r="209" spans="1:7" ht="22.8" x14ac:dyDescent="0.3">
      <c r="A209" s="22" t="s">
        <v>207</v>
      </c>
      <c r="B209" s="17">
        <v>1852.63</v>
      </c>
      <c r="C209" s="12">
        <v>6067.37</v>
      </c>
      <c r="D209" s="12">
        <v>0</v>
      </c>
      <c r="E209" s="13">
        <f t="shared" si="36"/>
        <v>7920</v>
      </c>
      <c r="F209" s="13">
        <v>7920</v>
      </c>
      <c r="G209" s="14">
        <f t="shared" si="37"/>
        <v>100</v>
      </c>
    </row>
    <row r="210" spans="1:7" s="1" customFormat="1" x14ac:dyDescent="0.3">
      <c r="A210" s="22" t="s">
        <v>208</v>
      </c>
      <c r="B210" s="17">
        <v>6430.72</v>
      </c>
      <c r="C210" s="12">
        <v>1324.2799999999997</v>
      </c>
      <c r="D210" s="12">
        <v>0</v>
      </c>
      <c r="E210" s="13">
        <f t="shared" si="36"/>
        <v>7755</v>
      </c>
      <c r="F210" s="13">
        <v>7755</v>
      </c>
      <c r="G210" s="14">
        <f t="shared" si="37"/>
        <v>100</v>
      </c>
    </row>
    <row r="211" spans="1:7" ht="22.8" x14ac:dyDescent="0.3">
      <c r="A211" s="22" t="s">
        <v>209</v>
      </c>
      <c r="B211" s="17">
        <v>3909.73</v>
      </c>
      <c r="C211" s="12">
        <v>-2794.73</v>
      </c>
      <c r="D211" s="12">
        <v>0</v>
      </c>
      <c r="E211" s="13">
        <f t="shared" si="36"/>
        <v>1115</v>
      </c>
      <c r="F211" s="13">
        <v>1115</v>
      </c>
      <c r="G211" s="14">
        <f t="shared" si="37"/>
        <v>100</v>
      </c>
    </row>
    <row r="212" spans="1:7" ht="22.8" x14ac:dyDescent="0.3">
      <c r="A212" s="22" t="s">
        <v>210</v>
      </c>
      <c r="B212" s="17">
        <v>771.69</v>
      </c>
      <c r="C212" s="12">
        <v>78.309999999999945</v>
      </c>
      <c r="D212" s="12">
        <v>0</v>
      </c>
      <c r="E212" s="13">
        <f t="shared" si="36"/>
        <v>850</v>
      </c>
      <c r="F212" s="13">
        <v>850</v>
      </c>
      <c r="G212" s="14">
        <f t="shared" si="37"/>
        <v>100</v>
      </c>
    </row>
    <row r="213" spans="1:7" x14ac:dyDescent="0.3">
      <c r="A213" s="22" t="s">
        <v>211</v>
      </c>
      <c r="B213" s="17">
        <v>306379.48</v>
      </c>
      <c r="C213" s="12">
        <v>181588.52000000002</v>
      </c>
      <c r="D213" s="12">
        <v>0</v>
      </c>
      <c r="E213" s="13">
        <f t="shared" si="36"/>
        <v>487968</v>
      </c>
      <c r="F213" s="13">
        <v>487968</v>
      </c>
      <c r="G213" s="14">
        <f t="shared" si="37"/>
        <v>100</v>
      </c>
    </row>
    <row r="214" spans="1:7" ht="22.8" x14ac:dyDescent="0.3">
      <c r="A214" s="22" t="s">
        <v>212</v>
      </c>
      <c r="B214" s="17">
        <v>6371.36</v>
      </c>
      <c r="C214" s="12">
        <v>-299.35999999999967</v>
      </c>
      <c r="D214" s="12">
        <v>0</v>
      </c>
      <c r="E214" s="13">
        <f t="shared" si="36"/>
        <v>6072</v>
      </c>
      <c r="F214" s="13">
        <v>6072</v>
      </c>
      <c r="G214" s="14">
        <f t="shared" si="37"/>
        <v>100</v>
      </c>
    </row>
    <row r="215" spans="1:7" ht="22.8" x14ac:dyDescent="0.3">
      <c r="A215" s="22" t="s">
        <v>213</v>
      </c>
      <c r="B215" s="17">
        <v>11186.16</v>
      </c>
      <c r="C215" s="12">
        <v>50363.839999999997</v>
      </c>
      <c r="D215" s="12">
        <v>0</v>
      </c>
      <c r="E215" s="13">
        <f t="shared" si="36"/>
        <v>61550</v>
      </c>
      <c r="F215" s="13">
        <v>61550</v>
      </c>
      <c r="G215" s="14">
        <f t="shared" si="37"/>
        <v>100</v>
      </c>
    </row>
    <row r="216" spans="1:7" x14ac:dyDescent="0.3">
      <c r="A216" s="22" t="s">
        <v>214</v>
      </c>
      <c r="B216" s="17">
        <v>419569.02</v>
      </c>
      <c r="C216" s="12">
        <v>304826.98</v>
      </c>
      <c r="D216" s="12">
        <v>0</v>
      </c>
      <c r="E216" s="13">
        <f t="shared" si="36"/>
        <v>724396</v>
      </c>
      <c r="F216" s="13">
        <v>724396</v>
      </c>
      <c r="G216" s="14">
        <f t="shared" si="37"/>
        <v>100</v>
      </c>
    </row>
    <row r="217" spans="1:7" x14ac:dyDescent="0.3">
      <c r="A217" s="22" t="s">
        <v>215</v>
      </c>
      <c r="B217" s="17">
        <v>8983.23</v>
      </c>
      <c r="C217" s="12">
        <v>5268.77</v>
      </c>
      <c r="D217" s="12">
        <v>0</v>
      </c>
      <c r="E217" s="13">
        <f t="shared" si="36"/>
        <v>14252</v>
      </c>
      <c r="F217" s="13">
        <v>14252</v>
      </c>
      <c r="G217" s="14">
        <f t="shared" si="37"/>
        <v>100</v>
      </c>
    </row>
    <row r="218" spans="1:7" ht="22.8" x14ac:dyDescent="0.3">
      <c r="A218" s="22" t="s">
        <v>216</v>
      </c>
      <c r="B218" s="17">
        <v>17720.22</v>
      </c>
      <c r="C218" s="12">
        <v>-3915.2200000000012</v>
      </c>
      <c r="D218" s="12">
        <v>0</v>
      </c>
      <c r="E218" s="13">
        <f t="shared" si="36"/>
        <v>13805</v>
      </c>
      <c r="F218" s="13">
        <v>13805</v>
      </c>
      <c r="G218" s="14">
        <f t="shared" si="37"/>
        <v>100</v>
      </c>
    </row>
    <row r="219" spans="1:7" ht="22.8" x14ac:dyDescent="0.3">
      <c r="A219" s="22" t="s">
        <v>217</v>
      </c>
      <c r="B219" s="17">
        <v>158647.98000000001</v>
      </c>
      <c r="C219" s="12">
        <v>34902.01999999999</v>
      </c>
      <c r="D219" s="12">
        <v>0</v>
      </c>
      <c r="E219" s="13">
        <f t="shared" si="36"/>
        <v>193550</v>
      </c>
      <c r="F219" s="13">
        <v>193550</v>
      </c>
      <c r="G219" s="14">
        <f t="shared" si="37"/>
        <v>100</v>
      </c>
    </row>
    <row r="220" spans="1:7" x14ac:dyDescent="0.3">
      <c r="A220" s="7" t="s">
        <v>218</v>
      </c>
      <c r="B220" s="8">
        <f>SUM(B221)</f>
        <v>872645</v>
      </c>
      <c r="C220" s="8">
        <f>SUM(C221)</f>
        <v>-178557</v>
      </c>
      <c r="D220" s="8">
        <f t="shared" ref="D220" si="38">SUM(D221)</f>
        <v>0</v>
      </c>
      <c r="E220" s="8">
        <f>SUM(E221)</f>
        <v>694088</v>
      </c>
      <c r="F220" s="8">
        <f>SUM(F221)</f>
        <v>694088</v>
      </c>
      <c r="G220" s="9">
        <f t="shared" si="37"/>
        <v>100</v>
      </c>
    </row>
    <row r="221" spans="1:7" x14ac:dyDescent="0.3">
      <c r="A221" s="22" t="s">
        <v>219</v>
      </c>
      <c r="B221" s="17">
        <v>872645</v>
      </c>
      <c r="C221" s="12">
        <v>-178557</v>
      </c>
      <c r="D221" s="12">
        <v>0</v>
      </c>
      <c r="E221" s="13">
        <f t="shared" ref="E221" si="39">+B221+C221+D221</f>
        <v>694088</v>
      </c>
      <c r="F221" s="13">
        <v>694088</v>
      </c>
      <c r="G221" s="14">
        <f t="shared" si="37"/>
        <v>100</v>
      </c>
    </row>
    <row r="222" spans="1:7" x14ac:dyDescent="0.3">
      <c r="A222" s="7" t="s">
        <v>220</v>
      </c>
      <c r="B222" s="8">
        <f>B223+B239+B250+B277+B292+B290+B302</f>
        <v>109652158.99999999</v>
      </c>
      <c r="C222" s="8">
        <f>C223+C239+C250+C277+C292+C290+C302</f>
        <v>-27140119.909999996</v>
      </c>
      <c r="D222" s="8">
        <f>D223+D239+D250+D277+D292+D290+D302</f>
        <v>0</v>
      </c>
      <c r="E222" s="8">
        <f>E223+E239+E250+E277+E292+E290+E302</f>
        <v>82512039.090000004</v>
      </c>
      <c r="F222" s="8">
        <f>F223+F239+F250+F277+F292+F290+F302</f>
        <v>82512039.090000004</v>
      </c>
      <c r="G222" s="9">
        <f t="shared" si="37"/>
        <v>100</v>
      </c>
    </row>
    <row r="223" spans="1:7" x14ac:dyDescent="0.3">
      <c r="A223" s="7" t="s">
        <v>221</v>
      </c>
      <c r="B223" s="8">
        <f>SUM(B224:B238)</f>
        <v>2067081</v>
      </c>
      <c r="C223" s="8">
        <f>SUM(C224:C238)</f>
        <v>500965</v>
      </c>
      <c r="D223" s="8">
        <f>SUM(D224:D238)</f>
        <v>0</v>
      </c>
      <c r="E223" s="8">
        <f>SUM(E224:E238)</f>
        <v>2568046</v>
      </c>
      <c r="F223" s="8">
        <f>SUM(F224:F238)</f>
        <v>2568046</v>
      </c>
      <c r="G223" s="9">
        <f t="shared" si="37"/>
        <v>100</v>
      </c>
    </row>
    <row r="224" spans="1:7" s="1" customFormat="1" ht="22.8" x14ac:dyDescent="0.3">
      <c r="A224" s="22" t="s">
        <v>222</v>
      </c>
      <c r="B224" s="17">
        <v>14268.23</v>
      </c>
      <c r="C224" s="12">
        <v>-14268.23</v>
      </c>
      <c r="D224" s="12">
        <v>0</v>
      </c>
      <c r="E224" s="13">
        <f t="shared" ref="E224:E287" si="40">+B224+C224+D224</f>
        <v>0</v>
      </c>
      <c r="F224" s="13">
        <v>0</v>
      </c>
      <c r="G224" s="14">
        <f t="shared" si="37"/>
        <v>0</v>
      </c>
    </row>
    <row r="225" spans="1:7" ht="22.8" x14ac:dyDescent="0.3">
      <c r="A225" s="22" t="s">
        <v>223</v>
      </c>
      <c r="B225" s="17">
        <v>39242.03</v>
      </c>
      <c r="C225" s="12">
        <v>125281.97</v>
      </c>
      <c r="D225" s="12">
        <v>0</v>
      </c>
      <c r="E225" s="13">
        <f t="shared" si="40"/>
        <v>164524</v>
      </c>
      <c r="F225" s="13">
        <v>164524</v>
      </c>
      <c r="G225" s="14">
        <f t="shared" si="37"/>
        <v>100</v>
      </c>
    </row>
    <row r="226" spans="1:7" s="1" customFormat="1" ht="22.8" x14ac:dyDescent="0.3">
      <c r="A226" s="22" t="s">
        <v>224</v>
      </c>
      <c r="B226" s="17">
        <v>344414.9</v>
      </c>
      <c r="C226" s="12">
        <v>106214.09999999998</v>
      </c>
      <c r="D226" s="12">
        <v>0</v>
      </c>
      <c r="E226" s="13">
        <f t="shared" si="40"/>
        <v>450629</v>
      </c>
      <c r="F226" s="13">
        <v>450629</v>
      </c>
      <c r="G226" s="14">
        <f t="shared" si="37"/>
        <v>100</v>
      </c>
    </row>
    <row r="227" spans="1:7" s="1" customFormat="1" ht="22.8" x14ac:dyDescent="0.3">
      <c r="A227" s="22" t="s">
        <v>225</v>
      </c>
      <c r="B227" s="17">
        <v>5232.01</v>
      </c>
      <c r="C227" s="12">
        <v>19802.989999999998</v>
      </c>
      <c r="D227" s="12">
        <v>0</v>
      </c>
      <c r="E227" s="13">
        <f t="shared" si="40"/>
        <v>25035</v>
      </c>
      <c r="F227" s="13">
        <v>25035</v>
      </c>
      <c r="G227" s="14">
        <f t="shared" si="37"/>
        <v>100</v>
      </c>
    </row>
    <row r="228" spans="1:7" x14ac:dyDescent="0.3">
      <c r="A228" s="22" t="s">
        <v>226</v>
      </c>
      <c r="B228" s="17">
        <v>4783.34</v>
      </c>
      <c r="C228" s="12">
        <v>93316.66</v>
      </c>
      <c r="D228" s="12">
        <v>0</v>
      </c>
      <c r="E228" s="13">
        <f t="shared" si="40"/>
        <v>98100</v>
      </c>
      <c r="F228" s="13">
        <v>98100</v>
      </c>
      <c r="G228" s="14">
        <f t="shared" si="37"/>
        <v>100</v>
      </c>
    </row>
    <row r="229" spans="1:7" s="1" customFormat="1" ht="34.200000000000003" x14ac:dyDescent="0.3">
      <c r="A229" s="22" t="s">
        <v>227</v>
      </c>
      <c r="B229" s="17">
        <v>14348.49</v>
      </c>
      <c r="C229" s="12">
        <v>44502.51</v>
      </c>
      <c r="D229" s="12">
        <v>0</v>
      </c>
      <c r="E229" s="13">
        <f t="shared" si="40"/>
        <v>58851</v>
      </c>
      <c r="F229" s="13">
        <v>58851</v>
      </c>
      <c r="G229" s="14">
        <f t="shared" si="37"/>
        <v>100</v>
      </c>
    </row>
    <row r="230" spans="1:7" ht="34.200000000000003" x14ac:dyDescent="0.3">
      <c r="A230" s="22" t="s">
        <v>228</v>
      </c>
      <c r="B230" s="17">
        <v>76521.19</v>
      </c>
      <c r="C230" s="12">
        <v>1940.8099999999977</v>
      </c>
      <c r="D230" s="12">
        <v>0</v>
      </c>
      <c r="E230" s="13">
        <f t="shared" si="40"/>
        <v>78462</v>
      </c>
      <c r="F230" s="13">
        <v>78462</v>
      </c>
      <c r="G230" s="14">
        <f t="shared" si="37"/>
        <v>100</v>
      </c>
    </row>
    <row r="231" spans="1:7" ht="22.8" x14ac:dyDescent="0.3">
      <c r="A231" s="22" t="s">
        <v>229</v>
      </c>
      <c r="B231" s="17">
        <v>8044.08</v>
      </c>
      <c r="C231" s="12">
        <v>2955.92</v>
      </c>
      <c r="D231" s="12">
        <v>0</v>
      </c>
      <c r="E231" s="13">
        <f t="shared" si="40"/>
        <v>11000</v>
      </c>
      <c r="F231" s="13">
        <v>11000</v>
      </c>
      <c r="G231" s="14">
        <f t="shared" si="37"/>
        <v>100</v>
      </c>
    </row>
    <row r="232" spans="1:7" ht="22.8" x14ac:dyDescent="0.3">
      <c r="A232" s="22" t="s">
        <v>230</v>
      </c>
      <c r="B232" s="17">
        <v>12208.29</v>
      </c>
      <c r="C232" s="12">
        <v>11635.71</v>
      </c>
      <c r="D232" s="12">
        <v>0</v>
      </c>
      <c r="E232" s="13">
        <f t="shared" si="40"/>
        <v>23844</v>
      </c>
      <c r="F232" s="13">
        <v>23844</v>
      </c>
      <c r="G232" s="14">
        <f t="shared" si="37"/>
        <v>100</v>
      </c>
    </row>
    <row r="233" spans="1:7" ht="22.8" x14ac:dyDescent="0.3">
      <c r="A233" s="22" t="s">
        <v>231</v>
      </c>
      <c r="B233" s="17">
        <v>848565.63</v>
      </c>
      <c r="C233" s="12">
        <v>104284.37</v>
      </c>
      <c r="D233" s="12">
        <v>0</v>
      </c>
      <c r="E233" s="13">
        <f t="shared" si="40"/>
        <v>952850</v>
      </c>
      <c r="F233" s="13">
        <v>952850</v>
      </c>
      <c r="G233" s="14">
        <f t="shared" ref="G233:G296" si="41">IF(F233=0,0,IF(E233=0,100,F233/E233*100))</f>
        <v>100</v>
      </c>
    </row>
    <row r="234" spans="1:7" ht="34.200000000000003" x14ac:dyDescent="0.3">
      <c r="A234" s="22" t="s">
        <v>232</v>
      </c>
      <c r="B234" s="17">
        <v>8076.95</v>
      </c>
      <c r="C234" s="12">
        <v>-4134.95</v>
      </c>
      <c r="D234" s="12">
        <v>0</v>
      </c>
      <c r="E234" s="13">
        <f t="shared" si="40"/>
        <v>3942</v>
      </c>
      <c r="F234" s="18">
        <v>3942</v>
      </c>
      <c r="G234" s="14">
        <f t="shared" si="41"/>
        <v>100</v>
      </c>
    </row>
    <row r="235" spans="1:7" ht="22.8" x14ac:dyDescent="0.3">
      <c r="A235" s="22" t="s">
        <v>233</v>
      </c>
      <c r="B235" s="17">
        <v>93502.88</v>
      </c>
      <c r="C235" s="12">
        <v>-73428.88</v>
      </c>
      <c r="D235" s="12">
        <v>0</v>
      </c>
      <c r="E235" s="13">
        <f t="shared" si="40"/>
        <v>20074</v>
      </c>
      <c r="F235" s="18">
        <v>20074</v>
      </c>
      <c r="G235" s="14">
        <f t="shared" si="41"/>
        <v>100</v>
      </c>
    </row>
    <row r="236" spans="1:7" s="1" customFormat="1" ht="22.8" x14ac:dyDescent="0.3">
      <c r="A236" s="22" t="s">
        <v>234</v>
      </c>
      <c r="B236" s="17">
        <v>432.62</v>
      </c>
      <c r="C236" s="12">
        <v>1337.38</v>
      </c>
      <c r="D236" s="12">
        <v>0</v>
      </c>
      <c r="E236" s="13">
        <f t="shared" si="40"/>
        <v>1770</v>
      </c>
      <c r="F236" s="18">
        <v>1770</v>
      </c>
      <c r="G236" s="14">
        <f t="shared" si="41"/>
        <v>100</v>
      </c>
    </row>
    <row r="237" spans="1:7" s="1" customFormat="1" x14ac:dyDescent="0.3">
      <c r="A237" s="22" t="s">
        <v>235</v>
      </c>
      <c r="B237" s="17">
        <v>0</v>
      </c>
      <c r="C237" s="12">
        <v>38350</v>
      </c>
      <c r="D237" s="15">
        <v>0</v>
      </c>
      <c r="E237" s="13">
        <f t="shared" si="40"/>
        <v>38350</v>
      </c>
      <c r="F237" s="18">
        <v>38350</v>
      </c>
      <c r="G237" s="14">
        <f t="shared" si="41"/>
        <v>100</v>
      </c>
    </row>
    <row r="238" spans="1:7" ht="22.8" x14ac:dyDescent="0.3">
      <c r="A238" s="22" t="s">
        <v>236</v>
      </c>
      <c r="B238" s="17">
        <v>597440.36</v>
      </c>
      <c r="C238" s="12">
        <v>43174.640000000014</v>
      </c>
      <c r="D238" s="12">
        <v>0</v>
      </c>
      <c r="E238" s="13">
        <f t="shared" si="40"/>
        <v>640615</v>
      </c>
      <c r="F238" s="13">
        <v>640615</v>
      </c>
      <c r="G238" s="14">
        <f t="shared" si="41"/>
        <v>100</v>
      </c>
    </row>
    <row r="239" spans="1:7" x14ac:dyDescent="0.3">
      <c r="A239" s="7" t="s">
        <v>237</v>
      </c>
      <c r="B239" s="8">
        <f>SUM(B240:B249)</f>
        <v>17700660</v>
      </c>
      <c r="C239" s="8">
        <f>SUM(C240:C249)</f>
        <v>637574.00000000047</v>
      </c>
      <c r="D239" s="8">
        <f>SUM(D240:D249)</f>
        <v>0</v>
      </c>
      <c r="E239" s="8">
        <f>SUM(E240:E249)</f>
        <v>18338234</v>
      </c>
      <c r="F239" s="8">
        <f>SUM(F240:F249)</f>
        <v>18338234</v>
      </c>
      <c r="G239" s="9">
        <f t="shared" si="41"/>
        <v>100</v>
      </c>
    </row>
    <row r="240" spans="1:7" x14ac:dyDescent="0.3">
      <c r="A240" s="22" t="s">
        <v>238</v>
      </c>
      <c r="B240" s="17">
        <v>7.74</v>
      </c>
      <c r="C240" s="12">
        <v>-7.74</v>
      </c>
      <c r="D240" s="12">
        <v>0</v>
      </c>
      <c r="E240" s="13">
        <f t="shared" si="40"/>
        <v>0</v>
      </c>
      <c r="F240" s="13">
        <v>0</v>
      </c>
      <c r="G240" s="14">
        <f t="shared" si="41"/>
        <v>0</v>
      </c>
    </row>
    <row r="241" spans="1:7" x14ac:dyDescent="0.3">
      <c r="A241" s="22" t="s">
        <v>239</v>
      </c>
      <c r="B241" s="17">
        <v>0</v>
      </c>
      <c r="C241" s="12">
        <v>955</v>
      </c>
      <c r="D241" s="12">
        <v>0</v>
      </c>
      <c r="E241" s="13">
        <f t="shared" si="40"/>
        <v>955</v>
      </c>
      <c r="F241" s="18">
        <v>955</v>
      </c>
      <c r="G241" s="14">
        <f t="shared" si="41"/>
        <v>100</v>
      </c>
    </row>
    <row r="242" spans="1:7" x14ac:dyDescent="0.3">
      <c r="A242" s="22" t="s">
        <v>240</v>
      </c>
      <c r="B242" s="17">
        <v>0</v>
      </c>
      <c r="C242" s="12">
        <v>32</v>
      </c>
      <c r="D242" s="12">
        <v>0</v>
      </c>
      <c r="E242" s="13">
        <f t="shared" si="40"/>
        <v>32</v>
      </c>
      <c r="F242" s="18">
        <v>32</v>
      </c>
      <c r="G242" s="14">
        <f t="shared" si="41"/>
        <v>100</v>
      </c>
    </row>
    <row r="243" spans="1:7" x14ac:dyDescent="0.3">
      <c r="A243" s="22" t="s">
        <v>241</v>
      </c>
      <c r="B243" s="17">
        <v>314740.96000000002</v>
      </c>
      <c r="C243" s="12">
        <v>39724.039999999979</v>
      </c>
      <c r="D243" s="12">
        <v>0</v>
      </c>
      <c r="E243" s="13">
        <f t="shared" si="40"/>
        <v>354465</v>
      </c>
      <c r="F243" s="18">
        <v>354465</v>
      </c>
      <c r="G243" s="14">
        <f t="shared" si="41"/>
        <v>100</v>
      </c>
    </row>
    <row r="244" spans="1:7" x14ac:dyDescent="0.3">
      <c r="A244" s="22" t="s">
        <v>242</v>
      </c>
      <c r="B244" s="17">
        <v>1660.19</v>
      </c>
      <c r="C244" s="12">
        <v>-1660.19</v>
      </c>
      <c r="D244" s="12">
        <v>0</v>
      </c>
      <c r="E244" s="13">
        <f t="shared" si="40"/>
        <v>0</v>
      </c>
      <c r="F244" s="18">
        <v>0</v>
      </c>
      <c r="G244" s="14">
        <f t="shared" si="41"/>
        <v>0</v>
      </c>
    </row>
    <row r="245" spans="1:7" x14ac:dyDescent="0.3">
      <c r="A245" s="22" t="s">
        <v>243</v>
      </c>
      <c r="B245" s="17">
        <v>11178.81</v>
      </c>
      <c r="C245" s="12">
        <v>-10868.81</v>
      </c>
      <c r="D245" s="12">
        <v>0</v>
      </c>
      <c r="E245" s="13">
        <f t="shared" si="40"/>
        <v>310</v>
      </c>
      <c r="F245" s="18">
        <v>310</v>
      </c>
      <c r="G245" s="14">
        <f t="shared" si="41"/>
        <v>100</v>
      </c>
    </row>
    <row r="246" spans="1:7" s="1" customFormat="1" x14ac:dyDescent="0.3">
      <c r="A246" s="22" t="s">
        <v>244</v>
      </c>
      <c r="B246" s="17">
        <v>0.77</v>
      </c>
      <c r="C246" s="12">
        <v>-0.77</v>
      </c>
      <c r="D246" s="12">
        <v>0</v>
      </c>
      <c r="E246" s="13">
        <f t="shared" si="40"/>
        <v>0</v>
      </c>
      <c r="F246" s="18">
        <v>0</v>
      </c>
      <c r="G246" s="14">
        <f t="shared" si="41"/>
        <v>0</v>
      </c>
    </row>
    <row r="247" spans="1:7" ht="22.8" x14ac:dyDescent="0.3">
      <c r="A247" s="22" t="s">
        <v>245</v>
      </c>
      <c r="B247" s="17">
        <v>5736880.3799999999</v>
      </c>
      <c r="C247" s="12">
        <v>340744.62000000011</v>
      </c>
      <c r="D247" s="12">
        <v>0</v>
      </c>
      <c r="E247" s="13">
        <f t="shared" si="40"/>
        <v>6077625</v>
      </c>
      <c r="F247" s="18">
        <v>6077625</v>
      </c>
      <c r="G247" s="14">
        <f t="shared" si="41"/>
        <v>100</v>
      </c>
    </row>
    <row r="248" spans="1:7" ht="22.8" x14ac:dyDescent="0.3">
      <c r="A248" s="22" t="s">
        <v>246</v>
      </c>
      <c r="B248" s="17">
        <v>11600819.35</v>
      </c>
      <c r="C248" s="12">
        <v>298920.65000000037</v>
      </c>
      <c r="D248" s="12">
        <v>0</v>
      </c>
      <c r="E248" s="13">
        <f t="shared" si="40"/>
        <v>11899740</v>
      </c>
      <c r="F248" s="18">
        <v>11899740</v>
      </c>
      <c r="G248" s="14">
        <f t="shared" si="41"/>
        <v>100</v>
      </c>
    </row>
    <row r="249" spans="1:7" x14ac:dyDescent="0.3">
      <c r="A249" s="22" t="s">
        <v>247</v>
      </c>
      <c r="B249" s="17">
        <v>35371.800000000003</v>
      </c>
      <c r="C249" s="12">
        <v>-30264.800000000003</v>
      </c>
      <c r="D249" s="12">
        <v>0</v>
      </c>
      <c r="E249" s="13">
        <f t="shared" si="40"/>
        <v>5107</v>
      </c>
      <c r="F249" s="18">
        <v>5107</v>
      </c>
      <c r="G249" s="14">
        <f t="shared" si="41"/>
        <v>100</v>
      </c>
    </row>
    <row r="250" spans="1:7" x14ac:dyDescent="0.3">
      <c r="A250" s="7" t="s">
        <v>248</v>
      </c>
      <c r="B250" s="8">
        <f t="shared" ref="B250" si="42">SUM(B251:B273)</f>
        <v>82399858.999999985</v>
      </c>
      <c r="C250" s="8">
        <f>SUM(C251:C276)</f>
        <v>17067915.140000004</v>
      </c>
      <c r="D250" s="8">
        <f t="shared" ref="D250" si="43">SUM(D251:D276)</f>
        <v>0</v>
      </c>
      <c r="E250" s="8">
        <f>SUM(E251:E276)</f>
        <v>99467774.140000001</v>
      </c>
      <c r="F250" s="8">
        <f>SUM(F251:F276)</f>
        <v>99467774.140000001</v>
      </c>
      <c r="G250" s="9">
        <f t="shared" si="41"/>
        <v>100</v>
      </c>
    </row>
    <row r="251" spans="1:7" x14ac:dyDescent="0.3">
      <c r="A251" s="22" t="s">
        <v>249</v>
      </c>
      <c r="B251" s="17">
        <v>20213.169999999998</v>
      </c>
      <c r="C251" s="12">
        <v>6978.8300000000017</v>
      </c>
      <c r="D251" s="12">
        <v>0</v>
      </c>
      <c r="E251" s="13">
        <f t="shared" si="40"/>
        <v>27192</v>
      </c>
      <c r="F251" s="13">
        <v>27192</v>
      </c>
      <c r="G251" s="14">
        <f t="shared" si="41"/>
        <v>100</v>
      </c>
    </row>
    <row r="252" spans="1:7" x14ac:dyDescent="0.3">
      <c r="A252" s="22" t="s">
        <v>250</v>
      </c>
      <c r="B252" s="17">
        <v>961205.76000000001</v>
      </c>
      <c r="C252" s="12">
        <v>404211.84000000008</v>
      </c>
      <c r="D252" s="12">
        <v>0</v>
      </c>
      <c r="E252" s="13">
        <f t="shared" si="40"/>
        <v>1365417.6</v>
      </c>
      <c r="F252" s="13">
        <v>1365417.6</v>
      </c>
      <c r="G252" s="14">
        <f t="shared" si="41"/>
        <v>100</v>
      </c>
    </row>
    <row r="253" spans="1:7" x14ac:dyDescent="0.3">
      <c r="A253" s="22" t="s">
        <v>251</v>
      </c>
      <c r="B253" s="17">
        <v>69590.37</v>
      </c>
      <c r="C253" s="12">
        <v>10592.630000000005</v>
      </c>
      <c r="D253" s="12">
        <v>0</v>
      </c>
      <c r="E253" s="13">
        <f t="shared" si="40"/>
        <v>80183</v>
      </c>
      <c r="F253" s="13">
        <v>80183</v>
      </c>
      <c r="G253" s="14">
        <f t="shared" si="41"/>
        <v>100</v>
      </c>
    </row>
    <row r="254" spans="1:7" x14ac:dyDescent="0.3">
      <c r="A254" s="22" t="s">
        <v>252</v>
      </c>
      <c r="B254" s="17">
        <v>8373.7800000000007</v>
      </c>
      <c r="C254" s="12">
        <v>11400.44</v>
      </c>
      <c r="D254" s="12">
        <v>0</v>
      </c>
      <c r="E254" s="13">
        <f t="shared" si="40"/>
        <v>19774.22</v>
      </c>
      <c r="F254" s="13">
        <v>19774.22</v>
      </c>
      <c r="G254" s="14">
        <f t="shared" si="41"/>
        <v>100</v>
      </c>
    </row>
    <row r="255" spans="1:7" s="1" customFormat="1" ht="22.8" x14ac:dyDescent="0.3">
      <c r="A255" s="22" t="s">
        <v>253</v>
      </c>
      <c r="B255" s="17">
        <v>8298363.5199999996</v>
      </c>
      <c r="C255" s="12">
        <v>2309365.2200000007</v>
      </c>
      <c r="D255" s="12">
        <v>0</v>
      </c>
      <c r="E255" s="13">
        <f t="shared" si="40"/>
        <v>10607728.74</v>
      </c>
      <c r="F255" s="13">
        <v>10607728.74</v>
      </c>
      <c r="G255" s="14">
        <f t="shared" si="41"/>
        <v>100</v>
      </c>
    </row>
    <row r="256" spans="1:7" x14ac:dyDescent="0.3">
      <c r="A256" s="22" t="s">
        <v>254</v>
      </c>
      <c r="B256" s="17">
        <v>70026.25</v>
      </c>
      <c r="C256" s="12">
        <v>104792.75</v>
      </c>
      <c r="D256" s="12">
        <v>0</v>
      </c>
      <c r="E256" s="13">
        <f t="shared" si="40"/>
        <v>174819</v>
      </c>
      <c r="F256" s="13">
        <v>174819</v>
      </c>
      <c r="G256" s="14">
        <f t="shared" si="41"/>
        <v>100</v>
      </c>
    </row>
    <row r="257" spans="1:7" x14ac:dyDescent="0.3">
      <c r="A257" s="22" t="s">
        <v>255</v>
      </c>
      <c r="B257" s="17">
        <v>4287254.87</v>
      </c>
      <c r="C257" s="12">
        <v>1424991.13</v>
      </c>
      <c r="D257" s="12">
        <v>0</v>
      </c>
      <c r="E257" s="13">
        <f t="shared" si="40"/>
        <v>5712246</v>
      </c>
      <c r="F257" s="18">
        <v>5712246</v>
      </c>
      <c r="G257" s="14">
        <f t="shared" si="41"/>
        <v>100</v>
      </c>
    </row>
    <row r="258" spans="1:7" x14ac:dyDescent="0.3">
      <c r="A258" s="22" t="s">
        <v>256</v>
      </c>
      <c r="B258" s="17">
        <v>3036695.72</v>
      </c>
      <c r="C258" s="12">
        <v>745322.50999999978</v>
      </c>
      <c r="D258" s="12">
        <v>0</v>
      </c>
      <c r="E258" s="13">
        <f t="shared" si="40"/>
        <v>3782018.23</v>
      </c>
      <c r="F258" s="13">
        <v>3782018.23</v>
      </c>
      <c r="G258" s="14">
        <f t="shared" si="41"/>
        <v>100</v>
      </c>
    </row>
    <row r="259" spans="1:7" ht="22.8" x14ac:dyDescent="0.3">
      <c r="A259" s="22" t="s">
        <v>257</v>
      </c>
      <c r="B259" s="17">
        <v>481456.67</v>
      </c>
      <c r="C259" s="12">
        <v>102399.33000000002</v>
      </c>
      <c r="D259" s="12">
        <v>0</v>
      </c>
      <c r="E259" s="13">
        <f t="shared" si="40"/>
        <v>583856</v>
      </c>
      <c r="F259" s="13">
        <v>583856</v>
      </c>
      <c r="G259" s="14">
        <f t="shared" si="41"/>
        <v>100</v>
      </c>
    </row>
    <row r="260" spans="1:7" ht="22.8" x14ac:dyDescent="0.3">
      <c r="A260" s="22" t="s">
        <v>258</v>
      </c>
      <c r="B260" s="17">
        <v>44458059.009999998</v>
      </c>
      <c r="C260" s="12">
        <v>8262770.0600000024</v>
      </c>
      <c r="D260" s="12">
        <v>0</v>
      </c>
      <c r="E260" s="13">
        <f t="shared" si="40"/>
        <v>52720829.07</v>
      </c>
      <c r="F260" s="18">
        <v>52720829.07</v>
      </c>
      <c r="G260" s="14">
        <f t="shared" si="41"/>
        <v>100</v>
      </c>
    </row>
    <row r="261" spans="1:7" ht="22.8" x14ac:dyDescent="0.3">
      <c r="A261" s="22" t="s">
        <v>258</v>
      </c>
      <c r="B261" s="17">
        <v>39916.43</v>
      </c>
      <c r="C261" s="12">
        <v>-24446.43</v>
      </c>
      <c r="D261" s="12">
        <v>0</v>
      </c>
      <c r="E261" s="13">
        <f t="shared" si="40"/>
        <v>15470</v>
      </c>
      <c r="F261" s="18">
        <v>15470</v>
      </c>
      <c r="G261" s="14">
        <f t="shared" si="41"/>
        <v>100</v>
      </c>
    </row>
    <row r="262" spans="1:7" x14ac:dyDescent="0.3">
      <c r="A262" s="22" t="s">
        <v>259</v>
      </c>
      <c r="B262" s="17">
        <v>4635.8100000000004</v>
      </c>
      <c r="C262" s="12">
        <v>-3795.8100000000004</v>
      </c>
      <c r="D262" s="12">
        <v>0</v>
      </c>
      <c r="E262" s="13">
        <f t="shared" si="40"/>
        <v>840</v>
      </c>
      <c r="F262" s="13">
        <v>840</v>
      </c>
      <c r="G262" s="14">
        <f t="shared" si="41"/>
        <v>100</v>
      </c>
    </row>
    <row r="263" spans="1:7" ht="22.8" x14ac:dyDescent="0.3">
      <c r="A263" s="22" t="s">
        <v>260</v>
      </c>
      <c r="B263" s="17">
        <v>5221.8900000000003</v>
      </c>
      <c r="C263" s="12">
        <v>-196.89000000000033</v>
      </c>
      <c r="D263" s="12">
        <v>0</v>
      </c>
      <c r="E263" s="13">
        <f t="shared" si="40"/>
        <v>5025</v>
      </c>
      <c r="F263" s="13">
        <v>5025</v>
      </c>
      <c r="G263" s="14">
        <f t="shared" si="41"/>
        <v>100</v>
      </c>
    </row>
    <row r="264" spans="1:7" x14ac:dyDescent="0.3">
      <c r="A264" s="22" t="s">
        <v>261</v>
      </c>
      <c r="B264" s="17">
        <v>111984.87</v>
      </c>
      <c r="C264" s="12">
        <v>8714.1300000000047</v>
      </c>
      <c r="D264" s="12">
        <v>0</v>
      </c>
      <c r="E264" s="13">
        <f t="shared" si="40"/>
        <v>120699</v>
      </c>
      <c r="F264" s="13">
        <v>120699</v>
      </c>
      <c r="G264" s="14">
        <f t="shared" si="41"/>
        <v>100</v>
      </c>
    </row>
    <row r="265" spans="1:7" x14ac:dyDescent="0.3">
      <c r="A265" s="22" t="s">
        <v>262</v>
      </c>
      <c r="B265" s="17">
        <v>808.56</v>
      </c>
      <c r="C265" s="12">
        <v>-808.56</v>
      </c>
      <c r="D265" s="12">
        <v>0</v>
      </c>
      <c r="E265" s="13">
        <f t="shared" si="40"/>
        <v>0</v>
      </c>
      <c r="F265" s="13">
        <v>0</v>
      </c>
      <c r="G265" s="14">
        <f t="shared" si="41"/>
        <v>0</v>
      </c>
    </row>
    <row r="266" spans="1:7" x14ac:dyDescent="0.3">
      <c r="A266" s="22" t="s">
        <v>263</v>
      </c>
      <c r="B266" s="17">
        <v>4849.6400000000003</v>
      </c>
      <c r="C266" s="12">
        <v>-3350.3600000000006</v>
      </c>
      <c r="D266" s="12">
        <v>0</v>
      </c>
      <c r="E266" s="13">
        <f t="shared" si="40"/>
        <v>1499.2799999999997</v>
      </c>
      <c r="F266" s="13">
        <v>1499.28</v>
      </c>
      <c r="G266" s="14">
        <f t="shared" si="41"/>
        <v>100.00000000000003</v>
      </c>
    </row>
    <row r="267" spans="1:7" x14ac:dyDescent="0.3">
      <c r="A267" s="22" t="s">
        <v>264</v>
      </c>
      <c r="B267" s="17">
        <v>256566.7</v>
      </c>
      <c r="C267" s="12">
        <v>-18286.700000000012</v>
      </c>
      <c r="D267" s="12">
        <v>0</v>
      </c>
      <c r="E267" s="13">
        <f t="shared" si="40"/>
        <v>238280</v>
      </c>
      <c r="F267" s="13">
        <v>238280</v>
      </c>
      <c r="G267" s="14">
        <f t="shared" si="41"/>
        <v>100</v>
      </c>
    </row>
    <row r="268" spans="1:7" x14ac:dyDescent="0.3">
      <c r="A268" s="22" t="s">
        <v>265</v>
      </c>
      <c r="B268" s="17">
        <v>389935.16</v>
      </c>
      <c r="C268" s="12">
        <v>90533.840000000026</v>
      </c>
      <c r="D268" s="12">
        <v>0</v>
      </c>
      <c r="E268" s="13">
        <f t="shared" si="40"/>
        <v>480469</v>
      </c>
      <c r="F268" s="13">
        <v>480469</v>
      </c>
      <c r="G268" s="14">
        <f t="shared" si="41"/>
        <v>100</v>
      </c>
    </row>
    <row r="269" spans="1:7" x14ac:dyDescent="0.3">
      <c r="A269" s="22" t="s">
        <v>266</v>
      </c>
      <c r="B269" s="17">
        <v>2161063.4900000002</v>
      </c>
      <c r="C269" s="12">
        <v>368564.50999999978</v>
      </c>
      <c r="D269" s="12">
        <v>0</v>
      </c>
      <c r="E269" s="13">
        <f t="shared" si="40"/>
        <v>2529628</v>
      </c>
      <c r="F269" s="13">
        <v>2529628</v>
      </c>
      <c r="G269" s="14">
        <f t="shared" si="41"/>
        <v>100</v>
      </c>
    </row>
    <row r="270" spans="1:7" ht="22.8" x14ac:dyDescent="0.3">
      <c r="A270" s="22" t="s">
        <v>267</v>
      </c>
      <c r="B270" s="17">
        <v>17281936.399999999</v>
      </c>
      <c r="C270" s="12">
        <v>3081471.6000000015</v>
      </c>
      <c r="D270" s="12">
        <v>0</v>
      </c>
      <c r="E270" s="13">
        <f t="shared" si="40"/>
        <v>20363408</v>
      </c>
      <c r="F270" s="13">
        <v>20363408</v>
      </c>
      <c r="G270" s="14">
        <f t="shared" si="41"/>
        <v>100</v>
      </c>
    </row>
    <row r="271" spans="1:7" x14ac:dyDescent="0.3">
      <c r="A271" s="22" t="s">
        <v>268</v>
      </c>
      <c r="B271" s="17">
        <v>440204.47</v>
      </c>
      <c r="C271" s="12">
        <v>165090.53000000003</v>
      </c>
      <c r="D271" s="12">
        <v>0</v>
      </c>
      <c r="E271" s="13">
        <f t="shared" si="40"/>
        <v>605295</v>
      </c>
      <c r="F271" s="13">
        <v>605295</v>
      </c>
      <c r="G271" s="14">
        <f t="shared" si="41"/>
        <v>100</v>
      </c>
    </row>
    <row r="272" spans="1:7" ht="22.8" x14ac:dyDescent="0.3">
      <c r="A272" s="22" t="s">
        <v>269</v>
      </c>
      <c r="B272" s="17">
        <v>10873.16</v>
      </c>
      <c r="C272" s="12">
        <v>-8258.16</v>
      </c>
      <c r="D272" s="12">
        <v>0</v>
      </c>
      <c r="E272" s="13">
        <f t="shared" si="40"/>
        <v>2615</v>
      </c>
      <c r="F272" s="13">
        <v>2615</v>
      </c>
      <c r="G272" s="14">
        <f t="shared" si="41"/>
        <v>100</v>
      </c>
    </row>
    <row r="273" spans="1:7" ht="22.8" x14ac:dyDescent="0.3">
      <c r="A273" s="22" t="s">
        <v>270</v>
      </c>
      <c r="B273" s="17">
        <v>623.29999999999995</v>
      </c>
      <c r="C273" s="12">
        <v>120824.7</v>
      </c>
      <c r="D273" s="12">
        <v>0</v>
      </c>
      <c r="E273" s="13">
        <f t="shared" si="40"/>
        <v>121448</v>
      </c>
      <c r="F273" s="13">
        <v>121448</v>
      </c>
      <c r="G273" s="14">
        <f t="shared" si="41"/>
        <v>100</v>
      </c>
    </row>
    <row r="274" spans="1:7" x14ac:dyDescent="0.3">
      <c r="A274" s="22" t="s">
        <v>271</v>
      </c>
      <c r="B274" s="13">
        <v>0</v>
      </c>
      <c r="C274" s="12">
        <v>564</v>
      </c>
      <c r="D274" s="12">
        <v>0</v>
      </c>
      <c r="E274" s="13">
        <f t="shared" si="40"/>
        <v>564</v>
      </c>
      <c r="F274" s="13">
        <v>564</v>
      </c>
      <c r="G274" s="14">
        <f t="shared" si="41"/>
        <v>100</v>
      </c>
    </row>
    <row r="275" spans="1:7" x14ac:dyDescent="0.3">
      <c r="A275" s="22" t="s">
        <v>272</v>
      </c>
      <c r="B275" s="17">
        <v>0</v>
      </c>
      <c r="C275" s="12">
        <v>-79812</v>
      </c>
      <c r="D275" s="12">
        <v>0</v>
      </c>
      <c r="E275" s="13">
        <f t="shared" si="40"/>
        <v>-79812</v>
      </c>
      <c r="F275" s="18">
        <v>-79812</v>
      </c>
      <c r="G275" s="14">
        <f>IF(F275=0,0,IF(E275=0,100,F275/E275*100))</f>
        <v>100</v>
      </c>
    </row>
    <row r="276" spans="1:7" x14ac:dyDescent="0.3">
      <c r="A276" s="22" t="s">
        <v>273</v>
      </c>
      <c r="B276" s="17">
        <v>0</v>
      </c>
      <c r="C276" s="12">
        <v>-11718</v>
      </c>
      <c r="D276" s="12">
        <v>0</v>
      </c>
      <c r="E276" s="13">
        <f t="shared" si="40"/>
        <v>-11718</v>
      </c>
      <c r="F276" s="13">
        <v>-11718</v>
      </c>
      <c r="G276" s="14">
        <f>IF(F276=0,0,IF(E276=0,100,F276/E276*100))</f>
        <v>100</v>
      </c>
    </row>
    <row r="277" spans="1:7" x14ac:dyDescent="0.3">
      <c r="A277" s="7" t="s">
        <v>274</v>
      </c>
      <c r="B277" s="8">
        <f t="shared" ref="B277:D277" si="44">SUM(B278:B289)</f>
        <v>2751033</v>
      </c>
      <c r="C277" s="8">
        <f>SUM(C278:C289)</f>
        <v>-169487.95000000013</v>
      </c>
      <c r="D277" s="8">
        <f t="shared" si="44"/>
        <v>0</v>
      </c>
      <c r="E277" s="8">
        <f>SUM(E278:E289)</f>
        <v>2581545.0499999998</v>
      </c>
      <c r="F277" s="8">
        <f>SUM(F278:F289)</f>
        <v>2581545.0499999998</v>
      </c>
      <c r="G277" s="9">
        <f t="shared" si="41"/>
        <v>100</v>
      </c>
    </row>
    <row r="278" spans="1:7" x14ac:dyDescent="0.3">
      <c r="A278" s="22" t="s">
        <v>275</v>
      </c>
      <c r="B278" s="17">
        <v>1541655.87</v>
      </c>
      <c r="C278" s="12">
        <v>114215.12999999989</v>
      </c>
      <c r="D278" s="12">
        <v>0</v>
      </c>
      <c r="E278" s="13">
        <f t="shared" si="40"/>
        <v>1655871</v>
      </c>
      <c r="F278" s="13">
        <v>1655871</v>
      </c>
      <c r="G278" s="14">
        <f t="shared" si="41"/>
        <v>100</v>
      </c>
    </row>
    <row r="279" spans="1:7" s="1" customFormat="1" ht="34.200000000000003" x14ac:dyDescent="0.3">
      <c r="A279" s="22" t="s">
        <v>276</v>
      </c>
      <c r="B279" s="17">
        <v>13925.75</v>
      </c>
      <c r="C279" s="12">
        <v>-5220.75</v>
      </c>
      <c r="D279" s="12">
        <v>0</v>
      </c>
      <c r="E279" s="13">
        <f t="shared" si="40"/>
        <v>8705</v>
      </c>
      <c r="F279" s="13">
        <v>8705</v>
      </c>
      <c r="G279" s="14">
        <f t="shared" si="41"/>
        <v>100</v>
      </c>
    </row>
    <row r="280" spans="1:7" s="1" customFormat="1" x14ac:dyDescent="0.3">
      <c r="A280" s="22" t="s">
        <v>277</v>
      </c>
      <c r="B280" s="17">
        <v>70528.89</v>
      </c>
      <c r="C280" s="12">
        <v>-30182.5</v>
      </c>
      <c r="D280" s="12">
        <v>0</v>
      </c>
      <c r="E280" s="13">
        <f t="shared" si="40"/>
        <v>40346.39</v>
      </c>
      <c r="F280" s="13">
        <v>40346.39</v>
      </c>
      <c r="G280" s="14">
        <f t="shared" si="41"/>
        <v>100</v>
      </c>
    </row>
    <row r="281" spans="1:7" x14ac:dyDescent="0.3">
      <c r="A281" s="22" t="s">
        <v>278</v>
      </c>
      <c r="B281" s="17">
        <v>218.27</v>
      </c>
      <c r="C281" s="12">
        <v>-133.61000000000001</v>
      </c>
      <c r="D281" s="12">
        <v>0</v>
      </c>
      <c r="E281" s="13">
        <f t="shared" si="40"/>
        <v>84.66</v>
      </c>
      <c r="F281" s="13">
        <v>84.66</v>
      </c>
      <c r="G281" s="14">
        <f t="shared" si="41"/>
        <v>100</v>
      </c>
    </row>
    <row r="282" spans="1:7" ht="22.8" x14ac:dyDescent="0.3">
      <c r="A282" s="22" t="s">
        <v>279</v>
      </c>
      <c r="B282" s="17">
        <v>4318.26</v>
      </c>
      <c r="C282" s="12">
        <v>-608.26000000000022</v>
      </c>
      <c r="D282" s="12">
        <v>0</v>
      </c>
      <c r="E282" s="13">
        <f t="shared" si="40"/>
        <v>3710</v>
      </c>
      <c r="F282" s="13">
        <v>3710</v>
      </c>
      <c r="G282" s="14">
        <f t="shared" si="41"/>
        <v>100</v>
      </c>
    </row>
    <row r="283" spans="1:7" ht="45.6" x14ac:dyDescent="0.3">
      <c r="A283" s="22" t="s">
        <v>280</v>
      </c>
      <c r="B283" s="17">
        <v>288681.39</v>
      </c>
      <c r="C283" s="12">
        <v>-13179.390000000014</v>
      </c>
      <c r="D283" s="12">
        <v>0</v>
      </c>
      <c r="E283" s="13">
        <f t="shared" si="40"/>
        <v>275502</v>
      </c>
      <c r="F283" s="13">
        <v>275502</v>
      </c>
      <c r="G283" s="14">
        <f t="shared" si="41"/>
        <v>100</v>
      </c>
    </row>
    <row r="284" spans="1:7" s="1" customFormat="1" ht="22.8" x14ac:dyDescent="0.3">
      <c r="A284" s="22" t="s">
        <v>281</v>
      </c>
      <c r="B284" s="17">
        <v>43097.42</v>
      </c>
      <c r="C284" s="12">
        <v>-13067.419999999998</v>
      </c>
      <c r="D284" s="12">
        <v>0</v>
      </c>
      <c r="E284" s="13">
        <f t="shared" si="40"/>
        <v>30030</v>
      </c>
      <c r="F284" s="13">
        <v>30030</v>
      </c>
      <c r="G284" s="14">
        <f t="shared" si="41"/>
        <v>100</v>
      </c>
    </row>
    <row r="285" spans="1:7" x14ac:dyDescent="0.3">
      <c r="A285" s="22" t="s">
        <v>282</v>
      </c>
      <c r="B285" s="17">
        <v>9275.31</v>
      </c>
      <c r="C285" s="12">
        <v>-2191.3099999999995</v>
      </c>
      <c r="D285" s="12">
        <v>0</v>
      </c>
      <c r="E285" s="13">
        <f t="shared" si="40"/>
        <v>7084</v>
      </c>
      <c r="F285" s="13">
        <v>7084</v>
      </c>
      <c r="G285" s="14">
        <f t="shared" si="41"/>
        <v>100</v>
      </c>
    </row>
    <row r="286" spans="1:7" ht="34.200000000000003" x14ac:dyDescent="0.3">
      <c r="A286" s="22" t="s">
        <v>283</v>
      </c>
      <c r="B286" s="17">
        <v>47149.51</v>
      </c>
      <c r="C286" s="12">
        <v>65434.49</v>
      </c>
      <c r="D286" s="12">
        <v>0</v>
      </c>
      <c r="E286" s="13">
        <f t="shared" si="40"/>
        <v>112584</v>
      </c>
      <c r="F286" s="13">
        <v>112584</v>
      </c>
      <c r="G286" s="14">
        <f t="shared" si="41"/>
        <v>100</v>
      </c>
    </row>
    <row r="287" spans="1:7" ht="22.8" x14ac:dyDescent="0.3">
      <c r="A287" s="22" t="s">
        <v>284</v>
      </c>
      <c r="B287" s="17">
        <v>731448.78</v>
      </c>
      <c r="C287" s="12">
        <v>-285104.78000000003</v>
      </c>
      <c r="D287" s="12">
        <v>0</v>
      </c>
      <c r="E287" s="13">
        <f t="shared" si="40"/>
        <v>446344</v>
      </c>
      <c r="F287" s="13">
        <v>446344</v>
      </c>
      <c r="G287" s="14">
        <f t="shared" si="41"/>
        <v>100</v>
      </c>
    </row>
    <row r="288" spans="1:7" ht="22.8" x14ac:dyDescent="0.3">
      <c r="A288" s="22" t="s">
        <v>285</v>
      </c>
      <c r="B288" s="17">
        <v>331.11</v>
      </c>
      <c r="C288" s="12">
        <v>754.89</v>
      </c>
      <c r="D288" s="12">
        <v>0</v>
      </c>
      <c r="E288" s="13">
        <f t="shared" ref="E288:E289" si="45">+B288+C288+D288</f>
        <v>1086</v>
      </c>
      <c r="F288" s="13">
        <v>1086</v>
      </c>
      <c r="G288" s="14">
        <f t="shared" si="41"/>
        <v>100</v>
      </c>
    </row>
    <row r="289" spans="1:7" ht="22.8" x14ac:dyDescent="0.3">
      <c r="A289" s="22" t="s">
        <v>286</v>
      </c>
      <c r="B289" s="17">
        <v>402.44</v>
      </c>
      <c r="C289" s="12">
        <v>-204.44</v>
      </c>
      <c r="D289" s="12">
        <v>0</v>
      </c>
      <c r="E289" s="13">
        <f t="shared" si="45"/>
        <v>198</v>
      </c>
      <c r="F289" s="13">
        <v>198</v>
      </c>
      <c r="G289" s="14">
        <f t="shared" si="41"/>
        <v>100</v>
      </c>
    </row>
    <row r="290" spans="1:7" s="1" customFormat="1" x14ac:dyDescent="0.3">
      <c r="A290" s="7" t="s">
        <v>287</v>
      </c>
      <c r="B290" s="8">
        <f t="shared" ref="B290:D290" si="46">SUM(B291)</f>
        <v>0</v>
      </c>
      <c r="C290" s="8">
        <f>SUM(C291)</f>
        <v>-45674870.100000001</v>
      </c>
      <c r="D290" s="8">
        <f t="shared" si="46"/>
        <v>0</v>
      </c>
      <c r="E290" s="8">
        <f>SUM(E291)</f>
        <v>-45674870.100000001</v>
      </c>
      <c r="F290" s="8">
        <f>SUM(F291)</f>
        <v>-45674870.100000001</v>
      </c>
      <c r="G290" s="9">
        <f t="shared" si="41"/>
        <v>100</v>
      </c>
    </row>
    <row r="291" spans="1:7" s="1" customFormat="1" ht="22.8" x14ac:dyDescent="0.3">
      <c r="A291" s="19" t="s">
        <v>288</v>
      </c>
      <c r="B291" s="13">
        <v>0</v>
      </c>
      <c r="C291" s="12">
        <v>-45674870.100000001</v>
      </c>
      <c r="D291" s="12">
        <v>0</v>
      </c>
      <c r="E291" s="13">
        <f t="shared" ref="E291" si="47">+B291+C291+D291</f>
        <v>-45674870.100000001</v>
      </c>
      <c r="F291" s="18">
        <v>-45674870.100000001</v>
      </c>
      <c r="G291" s="14">
        <f t="shared" si="41"/>
        <v>100</v>
      </c>
    </row>
    <row r="292" spans="1:7" x14ac:dyDescent="0.3">
      <c r="A292" s="7" t="s">
        <v>220</v>
      </c>
      <c r="B292" s="8">
        <f>SUM(B293:B301)</f>
        <v>4593026</v>
      </c>
      <c r="C292" s="8">
        <f>SUM(C293:C301)</f>
        <v>489349</v>
      </c>
      <c r="D292" s="8">
        <f t="shared" ref="D292" si="48">SUM(D293:D301)</f>
        <v>0</v>
      </c>
      <c r="E292" s="8">
        <f>SUM(E293:E301)</f>
        <v>5082375</v>
      </c>
      <c r="F292" s="8">
        <f>SUM(F293:F301)</f>
        <v>5082375</v>
      </c>
      <c r="G292" s="9">
        <f t="shared" si="41"/>
        <v>100</v>
      </c>
    </row>
    <row r="293" spans="1:7" x14ac:dyDescent="0.3">
      <c r="A293" s="22" t="s">
        <v>289</v>
      </c>
      <c r="B293" s="17">
        <v>3279334</v>
      </c>
      <c r="C293" s="12">
        <v>402547</v>
      </c>
      <c r="D293" s="12">
        <v>0</v>
      </c>
      <c r="E293" s="13">
        <f t="shared" ref="E293:E301" si="49">+B293+C293+D293</f>
        <v>3681881</v>
      </c>
      <c r="F293" s="13">
        <v>3681881</v>
      </c>
      <c r="G293" s="14">
        <f t="shared" si="41"/>
        <v>100</v>
      </c>
    </row>
    <row r="294" spans="1:7" ht="34.200000000000003" x14ac:dyDescent="0.3">
      <c r="A294" s="22" t="s">
        <v>290</v>
      </c>
      <c r="B294" s="17">
        <v>22405</v>
      </c>
      <c r="C294" s="12">
        <v>-5303</v>
      </c>
      <c r="D294" s="12">
        <v>0</v>
      </c>
      <c r="E294" s="13">
        <f t="shared" si="49"/>
        <v>17102</v>
      </c>
      <c r="F294" s="13">
        <v>17102</v>
      </c>
      <c r="G294" s="14">
        <f t="shared" si="41"/>
        <v>100</v>
      </c>
    </row>
    <row r="295" spans="1:7" s="1" customFormat="1" ht="22.8" x14ac:dyDescent="0.3">
      <c r="A295" s="22" t="s">
        <v>291</v>
      </c>
      <c r="B295" s="17">
        <v>8914</v>
      </c>
      <c r="C295" s="12">
        <v>-1860</v>
      </c>
      <c r="D295" s="12">
        <v>0</v>
      </c>
      <c r="E295" s="13">
        <f t="shared" si="49"/>
        <v>7054</v>
      </c>
      <c r="F295" s="13">
        <v>7054</v>
      </c>
      <c r="G295" s="14">
        <f t="shared" si="41"/>
        <v>100</v>
      </c>
    </row>
    <row r="296" spans="1:7" ht="22.8" x14ac:dyDescent="0.3">
      <c r="A296" s="22" t="s">
        <v>292</v>
      </c>
      <c r="B296" s="17">
        <v>427897</v>
      </c>
      <c r="C296" s="12">
        <v>264901</v>
      </c>
      <c r="D296" s="12">
        <v>0</v>
      </c>
      <c r="E296" s="13">
        <f t="shared" si="49"/>
        <v>692798</v>
      </c>
      <c r="F296" s="13">
        <v>692798</v>
      </c>
      <c r="G296" s="14">
        <f t="shared" si="41"/>
        <v>100</v>
      </c>
    </row>
    <row r="297" spans="1:7" ht="22.8" x14ac:dyDescent="0.3">
      <c r="A297" s="22" t="s">
        <v>293</v>
      </c>
      <c r="B297" s="17">
        <v>7641</v>
      </c>
      <c r="C297" s="12">
        <v>5794</v>
      </c>
      <c r="D297" s="12">
        <v>0</v>
      </c>
      <c r="E297" s="13">
        <f t="shared" si="49"/>
        <v>13435</v>
      </c>
      <c r="F297" s="13">
        <v>13435</v>
      </c>
      <c r="G297" s="14">
        <f t="shared" ref="G297:G359" si="50">IF(F297=0,0,IF(E297=0,100,F297/E297*100))</f>
        <v>100</v>
      </c>
    </row>
    <row r="298" spans="1:7" ht="34.200000000000003" x14ac:dyDescent="0.3">
      <c r="A298" s="22" t="s">
        <v>294</v>
      </c>
      <c r="B298" s="17">
        <v>66906</v>
      </c>
      <c r="C298" s="12">
        <v>47416</v>
      </c>
      <c r="D298" s="12">
        <v>0</v>
      </c>
      <c r="E298" s="13">
        <f t="shared" si="49"/>
        <v>114322</v>
      </c>
      <c r="F298" s="13">
        <v>114322</v>
      </c>
      <c r="G298" s="14">
        <f t="shared" si="50"/>
        <v>100</v>
      </c>
    </row>
    <row r="299" spans="1:7" s="1" customFormat="1" ht="34.200000000000003" x14ac:dyDescent="0.3">
      <c r="A299" s="22" t="s">
        <v>295</v>
      </c>
      <c r="B299" s="17">
        <v>163433</v>
      </c>
      <c r="C299" s="12">
        <v>342152</v>
      </c>
      <c r="D299" s="12">
        <v>0</v>
      </c>
      <c r="E299" s="13">
        <f t="shared" si="49"/>
        <v>505585</v>
      </c>
      <c r="F299" s="13">
        <v>505585</v>
      </c>
      <c r="G299" s="14">
        <f t="shared" si="50"/>
        <v>100</v>
      </c>
    </row>
    <row r="300" spans="1:7" x14ac:dyDescent="0.3">
      <c r="A300" s="22" t="s">
        <v>296</v>
      </c>
      <c r="B300" s="17">
        <v>0</v>
      </c>
      <c r="C300" s="12">
        <v>10070</v>
      </c>
      <c r="D300" s="15">
        <v>0</v>
      </c>
      <c r="E300" s="18">
        <f t="shared" si="49"/>
        <v>10070</v>
      </c>
      <c r="F300" s="18">
        <v>10070</v>
      </c>
      <c r="G300" s="14">
        <f t="shared" si="50"/>
        <v>100</v>
      </c>
    </row>
    <row r="301" spans="1:7" s="1" customFormat="1" x14ac:dyDescent="0.3">
      <c r="A301" s="22" t="s">
        <v>297</v>
      </c>
      <c r="B301" s="17">
        <v>616496</v>
      </c>
      <c r="C301" s="12">
        <v>-576368</v>
      </c>
      <c r="D301" s="12">
        <v>0</v>
      </c>
      <c r="E301" s="13">
        <f t="shared" si="49"/>
        <v>40128</v>
      </c>
      <c r="F301" s="13">
        <v>40128</v>
      </c>
      <c r="G301" s="14">
        <f t="shared" si="50"/>
        <v>100</v>
      </c>
    </row>
    <row r="302" spans="1:7" x14ac:dyDescent="0.3">
      <c r="A302" s="7" t="s">
        <v>298</v>
      </c>
      <c r="B302" s="8">
        <f t="shared" ref="B302:D302" si="51">SUM(B303)</f>
        <v>140500</v>
      </c>
      <c r="C302" s="8">
        <f>SUM(C303)</f>
        <v>8435</v>
      </c>
      <c r="D302" s="8">
        <f t="shared" si="51"/>
        <v>0</v>
      </c>
      <c r="E302" s="8">
        <f>SUM(E303)</f>
        <v>148935</v>
      </c>
      <c r="F302" s="8">
        <f>SUM(F303)</f>
        <v>148935</v>
      </c>
      <c r="G302" s="9">
        <f t="shared" si="50"/>
        <v>100</v>
      </c>
    </row>
    <row r="303" spans="1:7" s="1" customFormat="1" x14ac:dyDescent="0.3">
      <c r="A303" s="22" t="s">
        <v>299</v>
      </c>
      <c r="B303" s="17">
        <v>140500</v>
      </c>
      <c r="C303" s="12">
        <v>8435</v>
      </c>
      <c r="D303" s="12">
        <v>0</v>
      </c>
      <c r="E303" s="13">
        <f t="shared" ref="E303" si="52">+B303+C303+D303</f>
        <v>148935</v>
      </c>
      <c r="F303" s="13">
        <v>148935</v>
      </c>
      <c r="G303" s="14">
        <f t="shared" si="50"/>
        <v>100</v>
      </c>
    </row>
    <row r="304" spans="1:7" x14ac:dyDescent="0.3">
      <c r="A304" s="7" t="s">
        <v>300</v>
      </c>
      <c r="B304" s="8">
        <f>SUM(B305:B309)</f>
        <v>41311120</v>
      </c>
      <c r="C304" s="8">
        <f>SUM(C305:C309)</f>
        <v>24025015.839999985</v>
      </c>
      <c r="D304" s="8">
        <f>SUM(D305:D309)</f>
        <v>0</v>
      </c>
      <c r="E304" s="8">
        <f>SUM(E305:E309)</f>
        <v>65336135.839999989</v>
      </c>
      <c r="F304" s="8">
        <f>SUM(F305:F309)</f>
        <v>65336135.839999989</v>
      </c>
      <c r="G304" s="9">
        <f t="shared" si="50"/>
        <v>100</v>
      </c>
    </row>
    <row r="305" spans="1:7" x14ac:dyDescent="0.3">
      <c r="A305" s="22" t="s">
        <v>301</v>
      </c>
      <c r="B305" s="17">
        <v>33465800</v>
      </c>
      <c r="C305" s="12">
        <v>120261559.91</v>
      </c>
      <c r="D305" s="12">
        <v>0</v>
      </c>
      <c r="E305" s="13">
        <f t="shared" ref="E305:E309" si="53">+B305+C305+D305</f>
        <v>153727359.91</v>
      </c>
      <c r="F305" s="18">
        <v>153727359.91</v>
      </c>
      <c r="G305" s="14">
        <f t="shared" si="50"/>
        <v>100</v>
      </c>
    </row>
    <row r="306" spans="1:7" x14ac:dyDescent="0.3">
      <c r="A306" s="22" t="s">
        <v>302</v>
      </c>
      <c r="B306" s="17">
        <v>0</v>
      </c>
      <c r="C306" s="12">
        <v>-6730330.1799999997</v>
      </c>
      <c r="D306" s="12">
        <v>0</v>
      </c>
      <c r="E306" s="13">
        <f t="shared" si="53"/>
        <v>-6730330.1799999997</v>
      </c>
      <c r="F306" s="18">
        <v>-6730330.1799999997</v>
      </c>
      <c r="G306" s="14">
        <f t="shared" si="50"/>
        <v>100</v>
      </c>
    </row>
    <row r="307" spans="1:7" s="1" customFormat="1" x14ac:dyDescent="0.3">
      <c r="A307" s="22" t="s">
        <v>303</v>
      </c>
      <c r="B307" s="17">
        <v>0</v>
      </c>
      <c r="C307" s="12">
        <v>-109677599.31</v>
      </c>
      <c r="D307" s="12">
        <v>0</v>
      </c>
      <c r="E307" s="13">
        <f t="shared" si="53"/>
        <v>-109677599.31</v>
      </c>
      <c r="F307" s="18">
        <v>-109677599.31</v>
      </c>
      <c r="G307" s="14">
        <f t="shared" si="50"/>
        <v>100</v>
      </c>
    </row>
    <row r="308" spans="1:7" s="1" customFormat="1" x14ac:dyDescent="0.3">
      <c r="A308" s="22" t="s">
        <v>304</v>
      </c>
      <c r="B308" s="17">
        <v>7845320</v>
      </c>
      <c r="C308" s="12">
        <v>20238758.68</v>
      </c>
      <c r="D308" s="12">
        <v>0</v>
      </c>
      <c r="E308" s="13">
        <f t="shared" si="53"/>
        <v>28084078.68</v>
      </c>
      <c r="F308" s="13">
        <v>28084078.68</v>
      </c>
      <c r="G308" s="14">
        <f t="shared" si="50"/>
        <v>100</v>
      </c>
    </row>
    <row r="309" spans="1:7" s="1" customFormat="1" x14ac:dyDescent="0.3">
      <c r="A309" s="22" t="s">
        <v>305</v>
      </c>
      <c r="B309" s="17">
        <v>0</v>
      </c>
      <c r="C309" s="12">
        <v>-67373.259999999995</v>
      </c>
      <c r="D309" s="12">
        <v>0</v>
      </c>
      <c r="E309" s="13">
        <f t="shared" si="53"/>
        <v>-67373.259999999995</v>
      </c>
      <c r="F309" s="13">
        <v>-67373.259999999995</v>
      </c>
      <c r="G309" s="14">
        <f t="shared" si="50"/>
        <v>100</v>
      </c>
    </row>
    <row r="310" spans="1:7" s="1" customFormat="1" x14ac:dyDescent="0.3">
      <c r="A310" s="7" t="s">
        <v>306</v>
      </c>
      <c r="B310" s="8">
        <f t="shared" ref="B310:E310" si="54">SUM(B311)</f>
        <v>65269073</v>
      </c>
      <c r="C310" s="8">
        <f>SUM(C311)</f>
        <v>330772577.25999999</v>
      </c>
      <c r="D310" s="8">
        <f t="shared" si="54"/>
        <v>291896637.13</v>
      </c>
      <c r="E310" s="8">
        <f t="shared" si="54"/>
        <v>687938287.38999999</v>
      </c>
      <c r="F310" s="8">
        <f>SUM(F311)</f>
        <v>396041650.25999999</v>
      </c>
      <c r="G310" s="9">
        <f t="shared" si="50"/>
        <v>57.569357240249005</v>
      </c>
    </row>
    <row r="311" spans="1:7" s="1" customFormat="1" x14ac:dyDescent="0.3">
      <c r="A311" s="7" t="s">
        <v>307</v>
      </c>
      <c r="B311" s="8">
        <f>+B312+B319</f>
        <v>65269073</v>
      </c>
      <c r="C311" s="8">
        <f>+C312+C319</f>
        <v>330772577.25999999</v>
      </c>
      <c r="D311" s="8">
        <f>+D312+D319</f>
        <v>291896637.13</v>
      </c>
      <c r="E311" s="8">
        <f>+E312+E319</f>
        <v>687938287.38999999</v>
      </c>
      <c r="F311" s="8">
        <f>+F312+F319</f>
        <v>396041650.25999999</v>
      </c>
      <c r="G311" s="9">
        <f t="shared" si="50"/>
        <v>57.569357240249005</v>
      </c>
    </row>
    <row r="312" spans="1:7" x14ac:dyDescent="0.3">
      <c r="A312" s="7" t="s">
        <v>308</v>
      </c>
      <c r="B312" s="8">
        <f>SUM(B313:B318)</f>
        <v>65269073</v>
      </c>
      <c r="C312" s="8">
        <f>SUM(C313:C318)</f>
        <v>330713208.86000001</v>
      </c>
      <c r="D312" s="8">
        <f>SUM(D313:D318)</f>
        <v>291896637.13</v>
      </c>
      <c r="E312" s="8">
        <f>SUM(E313:E318)</f>
        <v>687878918.99000001</v>
      </c>
      <c r="F312" s="8">
        <f>SUM(F313:F318)</f>
        <v>395982281.86000001</v>
      </c>
      <c r="G312" s="9">
        <f t="shared" si="50"/>
        <v>57.565695201331877</v>
      </c>
    </row>
    <row r="313" spans="1:7" ht="22.8" x14ac:dyDescent="0.3">
      <c r="A313" s="22" t="s">
        <v>309</v>
      </c>
      <c r="B313" s="17">
        <v>6860448</v>
      </c>
      <c r="C313" s="12">
        <v>2174462.4399999995</v>
      </c>
      <c r="D313" s="15">
        <v>0</v>
      </c>
      <c r="E313" s="18">
        <f t="shared" ref="E313:E320" si="55">+B313+C313+D313</f>
        <v>9034910.4399999995</v>
      </c>
      <c r="F313" s="18">
        <v>9034910.4399999995</v>
      </c>
      <c r="G313" s="14">
        <f t="shared" si="50"/>
        <v>100</v>
      </c>
    </row>
    <row r="314" spans="1:7" s="1" customFormat="1" ht="22.8" x14ac:dyDescent="0.3">
      <c r="A314" s="22" t="s">
        <v>310</v>
      </c>
      <c r="B314" s="17">
        <v>2379675</v>
      </c>
      <c r="C314" s="12">
        <v>60673</v>
      </c>
      <c r="D314" s="15">
        <v>0</v>
      </c>
      <c r="E314" s="18">
        <f t="shared" si="55"/>
        <v>2440348</v>
      </c>
      <c r="F314" s="18">
        <v>2440348</v>
      </c>
      <c r="G314" s="14">
        <f t="shared" si="50"/>
        <v>100</v>
      </c>
    </row>
    <row r="315" spans="1:7" x14ac:dyDescent="0.3">
      <c r="A315" s="22" t="s">
        <v>311</v>
      </c>
      <c r="B315" s="17">
        <v>30777</v>
      </c>
      <c r="C315" s="12">
        <v>-30777</v>
      </c>
      <c r="D315" s="15">
        <v>0</v>
      </c>
      <c r="E315" s="18">
        <f t="shared" si="55"/>
        <v>0</v>
      </c>
      <c r="F315" s="18">
        <v>0</v>
      </c>
      <c r="G315" s="14">
        <f t="shared" si="50"/>
        <v>0</v>
      </c>
    </row>
    <row r="316" spans="1:7" x14ac:dyDescent="0.3">
      <c r="A316" s="22" t="s">
        <v>312</v>
      </c>
      <c r="B316" s="17">
        <v>317873</v>
      </c>
      <c r="C316" s="12">
        <v>-136719.70000000001</v>
      </c>
      <c r="D316" s="15">
        <v>0</v>
      </c>
      <c r="E316" s="18">
        <f>+B316+C316+D316</f>
        <v>181153.3</v>
      </c>
      <c r="F316" s="18">
        <f>180610.3+543</f>
        <v>181153.3</v>
      </c>
      <c r="G316" s="14">
        <f t="shared" si="50"/>
        <v>100</v>
      </c>
    </row>
    <row r="317" spans="1:7" s="1" customFormat="1" x14ac:dyDescent="0.3">
      <c r="A317" s="22" t="s">
        <v>313</v>
      </c>
      <c r="B317" s="17">
        <v>52665239.719999999</v>
      </c>
      <c r="C317" s="12">
        <v>291958005.50999999</v>
      </c>
      <c r="D317" s="15">
        <v>291896637.13</v>
      </c>
      <c r="E317" s="18">
        <f t="shared" si="55"/>
        <v>636519882.36000001</v>
      </c>
      <c r="F317" s="18">
        <v>344623245.23000002</v>
      </c>
      <c r="G317" s="14">
        <f t="shared" si="50"/>
        <v>54.141787991327753</v>
      </c>
    </row>
    <row r="318" spans="1:7" s="1" customFormat="1" x14ac:dyDescent="0.3">
      <c r="A318" s="22" t="s">
        <v>314</v>
      </c>
      <c r="B318" s="17">
        <v>3015060.28</v>
      </c>
      <c r="C318" s="12">
        <v>36687564.609999999</v>
      </c>
      <c r="D318" s="15">
        <v>0</v>
      </c>
      <c r="E318" s="18">
        <f t="shared" si="55"/>
        <v>39702624.890000001</v>
      </c>
      <c r="F318" s="18">
        <v>39702624.890000001</v>
      </c>
      <c r="G318" s="14">
        <f t="shared" si="50"/>
        <v>100</v>
      </c>
    </row>
    <row r="319" spans="1:7" x14ac:dyDescent="0.3">
      <c r="A319" s="7" t="s">
        <v>315</v>
      </c>
      <c r="B319" s="8">
        <f>SUM(B320)</f>
        <v>0</v>
      </c>
      <c r="C319" s="8">
        <f>SUM(C320)</f>
        <v>59368.4</v>
      </c>
      <c r="D319" s="8">
        <f t="shared" ref="D319" si="56">SUM(D320)</f>
        <v>0</v>
      </c>
      <c r="E319" s="8">
        <f>SUM(E320)</f>
        <v>59368.4</v>
      </c>
      <c r="F319" s="8">
        <f>SUM(F320)</f>
        <v>59368.4</v>
      </c>
      <c r="G319" s="9">
        <f t="shared" si="50"/>
        <v>100</v>
      </c>
    </row>
    <row r="320" spans="1:7" x14ac:dyDescent="0.3">
      <c r="A320" s="22" t="s">
        <v>316</v>
      </c>
      <c r="B320" s="18">
        <v>0</v>
      </c>
      <c r="C320" s="12">
        <v>59368.4</v>
      </c>
      <c r="D320" s="12">
        <v>0</v>
      </c>
      <c r="E320" s="13">
        <f t="shared" si="55"/>
        <v>59368.4</v>
      </c>
      <c r="F320" s="13">
        <v>59368.4</v>
      </c>
      <c r="G320" s="14">
        <f t="shared" si="50"/>
        <v>100</v>
      </c>
    </row>
    <row r="321" spans="1:7" x14ac:dyDescent="0.3">
      <c r="A321" s="7" t="s">
        <v>317</v>
      </c>
      <c r="B321" s="8">
        <f>B322+B326+B329+B334+B336+B331+B359</f>
        <v>542069549</v>
      </c>
      <c r="C321" s="8">
        <f>C322+C326+C329+C334+C336+C331+C359</f>
        <v>88853742.579999983</v>
      </c>
      <c r="D321" s="8">
        <f>D322+D326+D329+D334+D336+D331+D359</f>
        <v>41216311.520000003</v>
      </c>
      <c r="E321" s="8">
        <f>E322+E326+E329+E334+E336+E331+E359</f>
        <v>672139603.10000002</v>
      </c>
      <c r="F321" s="8">
        <f>F322+F326+F329+F334+F336+F331+F359</f>
        <v>630923291.58000004</v>
      </c>
      <c r="G321" s="9">
        <f t="shared" si="50"/>
        <v>93.86789420978846</v>
      </c>
    </row>
    <row r="322" spans="1:7" x14ac:dyDescent="0.3">
      <c r="A322" s="7" t="s">
        <v>318</v>
      </c>
      <c r="B322" s="8">
        <f>SUM(B323:B325)</f>
        <v>12243861</v>
      </c>
      <c r="C322" s="8">
        <f>SUM(C323:C325)</f>
        <v>-10299954.9</v>
      </c>
      <c r="D322" s="8">
        <f>SUM(D323:D325)</f>
        <v>0</v>
      </c>
      <c r="E322" s="8">
        <f>SUM(E323:E325)</f>
        <v>1943906.1000000003</v>
      </c>
      <c r="F322" s="8">
        <f>SUM(F323:F325)</f>
        <v>1943906.1</v>
      </c>
      <c r="G322" s="9">
        <f t="shared" si="50"/>
        <v>99.999999999999986</v>
      </c>
    </row>
    <row r="323" spans="1:7" ht="22.8" x14ac:dyDescent="0.3">
      <c r="A323" s="22" t="s">
        <v>319</v>
      </c>
      <c r="B323" s="17">
        <v>7104661</v>
      </c>
      <c r="C323" s="12">
        <v>-6796901.04</v>
      </c>
      <c r="D323" s="12">
        <v>0</v>
      </c>
      <c r="E323" s="13">
        <f t="shared" ref="E323:E325" si="57">+B323+C323+D323</f>
        <v>307759.95999999996</v>
      </c>
      <c r="F323" s="18">
        <f>306674.26+1085.7</f>
        <v>307759.96000000002</v>
      </c>
      <c r="G323" s="14">
        <f t="shared" si="50"/>
        <v>100.00000000000003</v>
      </c>
    </row>
    <row r="324" spans="1:7" s="1" customFormat="1" ht="22.8" x14ac:dyDescent="0.3">
      <c r="A324" s="22" t="s">
        <v>320</v>
      </c>
      <c r="B324" s="17">
        <v>3485000</v>
      </c>
      <c r="C324" s="12">
        <v>-3127905.4699999997</v>
      </c>
      <c r="D324" s="12">
        <v>0</v>
      </c>
      <c r="E324" s="13">
        <f t="shared" si="57"/>
        <v>357094.53000000026</v>
      </c>
      <c r="F324" s="13">
        <v>357094.53</v>
      </c>
      <c r="G324" s="14">
        <f t="shared" si="50"/>
        <v>99.999999999999929</v>
      </c>
    </row>
    <row r="325" spans="1:7" ht="22.8" x14ac:dyDescent="0.3">
      <c r="A325" s="22" t="s">
        <v>321</v>
      </c>
      <c r="B325" s="17">
        <v>1654200</v>
      </c>
      <c r="C325" s="12">
        <v>-375148.3899999999</v>
      </c>
      <c r="D325" s="12">
        <v>0</v>
      </c>
      <c r="E325" s="13">
        <f t="shared" si="57"/>
        <v>1279051.6100000001</v>
      </c>
      <c r="F325" s="13">
        <v>1279051.6100000001</v>
      </c>
      <c r="G325" s="14">
        <f t="shared" si="50"/>
        <v>100</v>
      </c>
    </row>
    <row r="326" spans="1:7" x14ac:dyDescent="0.3">
      <c r="A326" s="7" t="s">
        <v>322</v>
      </c>
      <c r="B326" s="8">
        <f>SUM(B327:B328)</f>
        <v>310000</v>
      </c>
      <c r="C326" s="8">
        <f>SUM(C327:C328)</f>
        <v>3775720.14</v>
      </c>
      <c r="D326" s="8">
        <f t="shared" ref="D326" si="58">SUM(D327:D328)</f>
        <v>0</v>
      </c>
      <c r="E326" s="8">
        <f>SUM(E327:E328)</f>
        <v>4085720.14</v>
      </c>
      <c r="F326" s="8">
        <f>SUM(F327:F328)</f>
        <v>4085720.14</v>
      </c>
      <c r="G326" s="9">
        <f t="shared" si="50"/>
        <v>100</v>
      </c>
    </row>
    <row r="327" spans="1:7" s="1" customFormat="1" ht="22.8" x14ac:dyDescent="0.3">
      <c r="A327" s="22" t="s">
        <v>323</v>
      </c>
      <c r="B327" s="17">
        <v>10000</v>
      </c>
      <c r="C327" s="12">
        <v>-10000</v>
      </c>
      <c r="D327" s="12">
        <v>0</v>
      </c>
      <c r="E327" s="13">
        <f t="shared" ref="E327:E328" si="59">+B327+C327+D327</f>
        <v>0</v>
      </c>
      <c r="F327" s="13">
        <v>0</v>
      </c>
      <c r="G327" s="14">
        <f t="shared" si="50"/>
        <v>0</v>
      </c>
    </row>
    <row r="328" spans="1:7" x14ac:dyDescent="0.3">
      <c r="A328" s="22" t="s">
        <v>324</v>
      </c>
      <c r="B328" s="17">
        <v>300000</v>
      </c>
      <c r="C328" s="12">
        <v>3785720.14</v>
      </c>
      <c r="D328" s="12">
        <v>0</v>
      </c>
      <c r="E328" s="13">
        <f t="shared" si="59"/>
        <v>4085720.14</v>
      </c>
      <c r="F328" s="13">
        <v>4085720.14</v>
      </c>
      <c r="G328" s="14">
        <f t="shared" si="50"/>
        <v>100</v>
      </c>
    </row>
    <row r="329" spans="1:7" x14ac:dyDescent="0.3">
      <c r="A329" s="7" t="s">
        <v>325</v>
      </c>
      <c r="B329" s="8">
        <f>SUM(B330)</f>
        <v>325000</v>
      </c>
      <c r="C329" s="8">
        <f>SUM(C330)</f>
        <v>-260342.12</v>
      </c>
      <c r="D329" s="8">
        <f t="shared" ref="D329:E329" si="60">SUM(D330)</f>
        <v>0</v>
      </c>
      <c r="E329" s="8">
        <f t="shared" si="60"/>
        <v>64657.880000000005</v>
      </c>
      <c r="F329" s="8">
        <f>SUM(F330)</f>
        <v>64657.88</v>
      </c>
      <c r="G329" s="9">
        <f t="shared" si="50"/>
        <v>99.999999999999986</v>
      </c>
    </row>
    <row r="330" spans="1:7" x14ac:dyDescent="0.3">
      <c r="A330" s="22" t="s">
        <v>326</v>
      </c>
      <c r="B330" s="17">
        <v>325000</v>
      </c>
      <c r="C330" s="12">
        <v>-260342.12</v>
      </c>
      <c r="D330" s="12">
        <v>0</v>
      </c>
      <c r="E330" s="13">
        <f t="shared" ref="E330" si="61">+B330+C330+D330</f>
        <v>64657.880000000005</v>
      </c>
      <c r="F330" s="13">
        <v>64657.88</v>
      </c>
      <c r="G330" s="14">
        <f t="shared" si="50"/>
        <v>99.999999999999986</v>
      </c>
    </row>
    <row r="331" spans="1:7" x14ac:dyDescent="0.3">
      <c r="A331" s="7" t="s">
        <v>327</v>
      </c>
      <c r="B331" s="8">
        <f>SUM(B332:B333)</f>
        <v>0</v>
      </c>
      <c r="C331" s="8">
        <f>SUM(C332:C333)</f>
        <v>1430928.16</v>
      </c>
      <c r="D331" s="8">
        <f>SUM(D332:D333)</f>
        <v>0</v>
      </c>
      <c r="E331" s="8">
        <f>SUM(E332:E333)</f>
        <v>1430928.16</v>
      </c>
      <c r="F331" s="8">
        <f>SUM(F332:F333)</f>
        <v>1430928.16</v>
      </c>
      <c r="G331" s="9">
        <f t="shared" si="50"/>
        <v>100</v>
      </c>
    </row>
    <row r="332" spans="1:7" s="5" customFormat="1" x14ac:dyDescent="0.3">
      <c r="A332" s="20" t="s">
        <v>328</v>
      </c>
      <c r="B332" s="17">
        <v>0</v>
      </c>
      <c r="C332" s="15">
        <f t="shared" ref="C332:C333" si="62">+F332-B332</f>
        <v>178928.16</v>
      </c>
      <c r="D332" s="15">
        <v>0</v>
      </c>
      <c r="E332" s="18">
        <f t="shared" ref="E332:E333" si="63">+B332+C332+D332</f>
        <v>178928.16</v>
      </c>
      <c r="F332" s="18">
        <v>178928.16</v>
      </c>
      <c r="G332" s="21">
        <f t="shared" si="50"/>
        <v>100</v>
      </c>
    </row>
    <row r="333" spans="1:7" s="2" customFormat="1" x14ac:dyDescent="0.3">
      <c r="A333" s="20" t="s">
        <v>329</v>
      </c>
      <c r="B333" s="17">
        <v>0</v>
      </c>
      <c r="C333" s="15">
        <f t="shared" si="62"/>
        <v>1252000</v>
      </c>
      <c r="D333" s="15">
        <v>0</v>
      </c>
      <c r="E333" s="18">
        <f t="shared" si="63"/>
        <v>1252000</v>
      </c>
      <c r="F333" s="18">
        <v>1252000</v>
      </c>
      <c r="G333" s="21">
        <f t="shared" si="50"/>
        <v>100</v>
      </c>
    </row>
    <row r="334" spans="1:7" x14ac:dyDescent="0.3">
      <c r="A334" s="7" t="s">
        <v>330</v>
      </c>
      <c r="B334" s="8">
        <f>SUM(B335)</f>
        <v>0</v>
      </c>
      <c r="C334" s="8">
        <f>SUM(C335)</f>
        <v>1606</v>
      </c>
      <c r="D334" s="8">
        <f t="shared" ref="D334:E334" si="64">SUM(D335)</f>
        <v>0</v>
      </c>
      <c r="E334" s="8">
        <f t="shared" si="64"/>
        <v>1606</v>
      </c>
      <c r="F334" s="8">
        <f>SUM(F335)</f>
        <v>1606</v>
      </c>
      <c r="G334" s="9">
        <f t="shared" si="50"/>
        <v>100</v>
      </c>
    </row>
    <row r="335" spans="1:7" x14ac:dyDescent="0.3">
      <c r="A335" s="22" t="s">
        <v>331</v>
      </c>
      <c r="B335" s="17">
        <v>0</v>
      </c>
      <c r="C335" s="12">
        <v>1606</v>
      </c>
      <c r="D335" s="12">
        <v>0</v>
      </c>
      <c r="E335" s="13">
        <f t="shared" ref="E335" si="65">+B335+C335+D335</f>
        <v>1606</v>
      </c>
      <c r="F335" s="13">
        <v>1606</v>
      </c>
      <c r="G335" s="14">
        <f t="shared" si="50"/>
        <v>100</v>
      </c>
    </row>
    <row r="336" spans="1:7" s="1" customFormat="1" x14ac:dyDescent="0.3">
      <c r="A336" s="7" t="s">
        <v>325</v>
      </c>
      <c r="B336" s="8">
        <f>SUM(B337:B358)</f>
        <v>26353188</v>
      </c>
      <c r="C336" s="8">
        <f>SUM(C337:C358)</f>
        <v>53105173.299999997</v>
      </c>
      <c r="D336" s="8">
        <f>SUM(D337:D358)</f>
        <v>41216311.520000003</v>
      </c>
      <c r="E336" s="8">
        <f>SUM(E337:E358)</f>
        <v>120674672.82000002</v>
      </c>
      <c r="F336" s="8">
        <f>SUM(F337:F358)</f>
        <v>79458361.300000012</v>
      </c>
      <c r="G336" s="9">
        <f t="shared" si="50"/>
        <v>65.845101911750106</v>
      </c>
    </row>
    <row r="337" spans="1:7" ht="22.8" x14ac:dyDescent="0.3">
      <c r="A337" s="22" t="s">
        <v>332</v>
      </c>
      <c r="B337" s="17">
        <v>450600</v>
      </c>
      <c r="C337" s="12">
        <v>-450600</v>
      </c>
      <c r="D337" s="15">
        <v>0</v>
      </c>
      <c r="E337" s="18">
        <f t="shared" ref="E337:E361" si="66">+B337+C337+D337</f>
        <v>0</v>
      </c>
      <c r="F337" s="18">
        <v>0</v>
      </c>
      <c r="G337" s="14">
        <f t="shared" si="50"/>
        <v>0</v>
      </c>
    </row>
    <row r="338" spans="1:7" ht="22.8" x14ac:dyDescent="0.3">
      <c r="A338" s="22" t="s">
        <v>333</v>
      </c>
      <c r="B338" s="18">
        <v>0</v>
      </c>
      <c r="C338" s="12">
        <v>31520692.510000002</v>
      </c>
      <c r="D338" s="15">
        <v>0</v>
      </c>
      <c r="E338" s="18">
        <f t="shared" si="66"/>
        <v>31520692.510000002</v>
      </c>
      <c r="F338" s="18">
        <v>31520692.510000002</v>
      </c>
      <c r="G338" s="14">
        <f t="shared" si="50"/>
        <v>100</v>
      </c>
    </row>
    <row r="339" spans="1:7" x14ac:dyDescent="0.3">
      <c r="A339" s="22" t="s">
        <v>334</v>
      </c>
      <c r="B339" s="17">
        <v>1281617</v>
      </c>
      <c r="C339" s="12">
        <v>1884186.9300000002</v>
      </c>
      <c r="D339" s="15">
        <v>0</v>
      </c>
      <c r="E339" s="18">
        <f t="shared" si="66"/>
        <v>3165803.93</v>
      </c>
      <c r="F339" s="18">
        <v>3165803.93</v>
      </c>
      <c r="G339" s="14">
        <f t="shared" si="50"/>
        <v>100</v>
      </c>
    </row>
    <row r="340" spans="1:7" x14ac:dyDescent="0.3">
      <c r="A340" s="22" t="s">
        <v>335</v>
      </c>
      <c r="B340" s="17">
        <v>0</v>
      </c>
      <c r="C340" s="12">
        <v>349833.24</v>
      </c>
      <c r="D340" s="15">
        <v>0</v>
      </c>
      <c r="E340" s="18">
        <f t="shared" si="66"/>
        <v>349833.24</v>
      </c>
      <c r="F340" s="15">
        <v>349833.24</v>
      </c>
      <c r="G340" s="14">
        <f t="shared" si="50"/>
        <v>100</v>
      </c>
    </row>
    <row r="341" spans="1:7" x14ac:dyDescent="0.3">
      <c r="A341" s="22" t="s">
        <v>336</v>
      </c>
      <c r="B341" s="17">
        <v>14220990</v>
      </c>
      <c r="C341" s="12">
        <v>-9684645.4499999993</v>
      </c>
      <c r="D341" s="15">
        <v>0</v>
      </c>
      <c r="E341" s="18">
        <f t="shared" si="66"/>
        <v>4536344.5500000007</v>
      </c>
      <c r="F341" s="18">
        <v>4536344.55</v>
      </c>
      <c r="G341" s="14">
        <f t="shared" si="50"/>
        <v>99.999999999999972</v>
      </c>
    </row>
    <row r="342" spans="1:7" s="5" customFormat="1" x14ac:dyDescent="0.3">
      <c r="A342" s="22" t="s">
        <v>337</v>
      </c>
      <c r="B342" s="17">
        <v>0</v>
      </c>
      <c r="C342" s="15">
        <v>8208000</v>
      </c>
      <c r="D342" s="15">
        <v>0</v>
      </c>
      <c r="E342" s="18">
        <f t="shared" si="66"/>
        <v>8208000</v>
      </c>
      <c r="F342" s="18">
        <v>8208000</v>
      </c>
      <c r="G342" s="21">
        <f t="shared" si="50"/>
        <v>100</v>
      </c>
    </row>
    <row r="343" spans="1:7" x14ac:dyDescent="0.3">
      <c r="A343" s="22" t="s">
        <v>338</v>
      </c>
      <c r="B343" s="18">
        <v>0</v>
      </c>
      <c r="C343" s="12">
        <v>400000</v>
      </c>
      <c r="D343" s="17">
        <v>400000</v>
      </c>
      <c r="E343" s="18">
        <f t="shared" si="66"/>
        <v>800000</v>
      </c>
      <c r="F343" s="18">
        <v>400000</v>
      </c>
      <c r="G343" s="14">
        <f t="shared" si="50"/>
        <v>50</v>
      </c>
    </row>
    <row r="344" spans="1:7" x14ac:dyDescent="0.3">
      <c r="A344" s="20" t="s">
        <v>339</v>
      </c>
      <c r="B344" s="18">
        <v>0</v>
      </c>
      <c r="C344" s="12">
        <v>736280</v>
      </c>
      <c r="D344" s="15">
        <v>0</v>
      </c>
      <c r="E344" s="18">
        <f t="shared" si="66"/>
        <v>736280</v>
      </c>
      <c r="F344" s="18">
        <v>736280</v>
      </c>
      <c r="G344" s="18">
        <f t="shared" si="50"/>
        <v>100</v>
      </c>
    </row>
    <row r="345" spans="1:7" x14ac:dyDescent="0.3">
      <c r="A345" s="22" t="s">
        <v>340</v>
      </c>
      <c r="B345" s="17">
        <v>175000</v>
      </c>
      <c r="C345" s="12">
        <v>-175000</v>
      </c>
      <c r="D345" s="15">
        <v>0</v>
      </c>
      <c r="E345" s="18">
        <f t="shared" si="66"/>
        <v>0</v>
      </c>
      <c r="F345" s="18">
        <v>0</v>
      </c>
      <c r="G345" s="14">
        <f t="shared" si="50"/>
        <v>0</v>
      </c>
    </row>
    <row r="346" spans="1:7" x14ac:dyDescent="0.3">
      <c r="A346" s="22" t="s">
        <v>341</v>
      </c>
      <c r="B346" s="17">
        <v>1160300</v>
      </c>
      <c r="C346" s="12">
        <v>1428524</v>
      </c>
      <c r="D346" s="15">
        <v>0</v>
      </c>
      <c r="E346" s="18">
        <f t="shared" si="66"/>
        <v>2588824</v>
      </c>
      <c r="F346" s="18">
        <v>2588824</v>
      </c>
      <c r="G346" s="14">
        <f t="shared" si="50"/>
        <v>100</v>
      </c>
    </row>
    <row r="347" spans="1:7" x14ac:dyDescent="0.3">
      <c r="A347" s="22" t="s">
        <v>342</v>
      </c>
      <c r="B347" s="17">
        <v>2354640</v>
      </c>
      <c r="C347" s="12">
        <v>-417465</v>
      </c>
      <c r="D347" s="15">
        <v>0</v>
      </c>
      <c r="E347" s="18">
        <f t="shared" si="66"/>
        <v>1937175</v>
      </c>
      <c r="F347" s="18">
        <v>1937175</v>
      </c>
      <c r="G347" s="14">
        <f t="shared" si="50"/>
        <v>100</v>
      </c>
    </row>
    <row r="348" spans="1:7" s="1" customFormat="1" x14ac:dyDescent="0.3">
      <c r="A348" s="22" t="s">
        <v>343</v>
      </c>
      <c r="B348" s="17">
        <v>0</v>
      </c>
      <c r="C348" s="12">
        <v>1244</v>
      </c>
      <c r="D348" s="15">
        <v>0</v>
      </c>
      <c r="E348" s="18">
        <f t="shared" si="66"/>
        <v>1244</v>
      </c>
      <c r="F348" s="18">
        <v>1244</v>
      </c>
      <c r="G348" s="14">
        <f t="shared" si="50"/>
        <v>100</v>
      </c>
    </row>
    <row r="349" spans="1:7" x14ac:dyDescent="0.3">
      <c r="A349" s="22" t="s">
        <v>344</v>
      </c>
      <c r="B349" s="17">
        <v>980000</v>
      </c>
      <c r="C349" s="12">
        <v>-36463</v>
      </c>
      <c r="D349" s="15">
        <v>0</v>
      </c>
      <c r="E349" s="18">
        <f t="shared" si="66"/>
        <v>943537</v>
      </c>
      <c r="F349" s="18">
        <v>943537</v>
      </c>
      <c r="G349" s="14">
        <f t="shared" si="50"/>
        <v>100</v>
      </c>
    </row>
    <row r="350" spans="1:7" s="1" customFormat="1" x14ac:dyDescent="0.3">
      <c r="A350" s="20" t="s">
        <v>345</v>
      </c>
      <c r="B350" s="18">
        <v>0</v>
      </c>
      <c r="C350" s="12">
        <v>2120900</v>
      </c>
      <c r="D350" s="15">
        <v>0</v>
      </c>
      <c r="E350" s="18">
        <f t="shared" si="66"/>
        <v>2120900</v>
      </c>
      <c r="F350" s="15">
        <v>2120900</v>
      </c>
      <c r="G350" s="14">
        <f t="shared" si="50"/>
        <v>100</v>
      </c>
    </row>
    <row r="351" spans="1:7" x14ac:dyDescent="0.3">
      <c r="A351" s="22" t="s">
        <v>346</v>
      </c>
      <c r="B351" s="17">
        <v>0</v>
      </c>
      <c r="C351" s="12">
        <v>1867890.04</v>
      </c>
      <c r="D351" s="15">
        <v>0</v>
      </c>
      <c r="E351" s="18">
        <f t="shared" si="66"/>
        <v>1867890.04</v>
      </c>
      <c r="F351" s="18">
        <v>1867890.04</v>
      </c>
      <c r="G351" s="14">
        <f t="shared" si="50"/>
        <v>100</v>
      </c>
    </row>
    <row r="352" spans="1:7" x14ac:dyDescent="0.3">
      <c r="A352" s="22" t="s">
        <v>347</v>
      </c>
      <c r="B352" s="17">
        <v>5730041</v>
      </c>
      <c r="C352" s="12">
        <v>14353432.010000002</v>
      </c>
      <c r="D352" s="15">
        <f>25955231.53+14861079.99</f>
        <v>40816311.520000003</v>
      </c>
      <c r="E352" s="18">
        <f t="shared" si="66"/>
        <v>60899784.530000001</v>
      </c>
      <c r="F352" s="18">
        <v>20083473.010000002</v>
      </c>
      <c r="G352" s="14">
        <f t="shared" si="50"/>
        <v>32.977904872728459</v>
      </c>
    </row>
    <row r="353" spans="1:7" x14ac:dyDescent="0.3">
      <c r="A353" s="22" t="s">
        <v>348</v>
      </c>
      <c r="B353" s="17">
        <v>0</v>
      </c>
      <c r="C353" s="12">
        <v>946782.37</v>
      </c>
      <c r="D353" s="15">
        <v>0</v>
      </c>
      <c r="E353" s="18">
        <f t="shared" si="66"/>
        <v>946782.37</v>
      </c>
      <c r="F353" s="18">
        <v>946782.37</v>
      </c>
      <c r="G353" s="14">
        <f t="shared" si="50"/>
        <v>100</v>
      </c>
    </row>
    <row r="354" spans="1:7" x14ac:dyDescent="0.3">
      <c r="A354" s="22" t="s">
        <v>349</v>
      </c>
      <c r="B354" s="17">
        <v>0</v>
      </c>
      <c r="C354" s="12">
        <v>26540.65</v>
      </c>
      <c r="D354" s="15">
        <v>0</v>
      </c>
      <c r="E354" s="18">
        <f t="shared" si="66"/>
        <v>26540.65</v>
      </c>
      <c r="F354" s="18">
        <v>26540.65</v>
      </c>
      <c r="G354" s="14">
        <f t="shared" si="50"/>
        <v>100</v>
      </c>
    </row>
    <row r="355" spans="1:7" x14ac:dyDescent="0.3">
      <c r="A355" s="22" t="s">
        <v>350</v>
      </c>
      <c r="B355" s="17">
        <v>0</v>
      </c>
      <c r="C355" s="12">
        <v>17948</v>
      </c>
      <c r="D355" s="15">
        <v>0</v>
      </c>
      <c r="E355" s="18">
        <f t="shared" si="66"/>
        <v>17948</v>
      </c>
      <c r="F355" s="18">
        <v>17948</v>
      </c>
      <c r="G355" s="14">
        <f t="shared" si="50"/>
        <v>100</v>
      </c>
    </row>
    <row r="356" spans="1:7" x14ac:dyDescent="0.3">
      <c r="A356" s="22" t="s">
        <v>351</v>
      </c>
      <c r="B356" s="17">
        <v>0</v>
      </c>
      <c r="C356" s="12">
        <v>2200</v>
      </c>
      <c r="D356" s="15">
        <v>0</v>
      </c>
      <c r="E356" s="18">
        <f t="shared" si="66"/>
        <v>2200</v>
      </c>
      <c r="F356" s="18">
        <v>2200</v>
      </c>
      <c r="G356" s="14">
        <f t="shared" si="50"/>
        <v>100</v>
      </c>
    </row>
    <row r="357" spans="1:7" s="1" customFormat="1" x14ac:dyDescent="0.3">
      <c r="A357" s="20" t="s">
        <v>352</v>
      </c>
      <c r="B357" s="18">
        <v>0</v>
      </c>
      <c r="C357" s="12">
        <v>4665</v>
      </c>
      <c r="D357" s="15">
        <v>0</v>
      </c>
      <c r="E357" s="18">
        <f t="shared" si="66"/>
        <v>4665</v>
      </c>
      <c r="F357" s="18">
        <v>4665</v>
      </c>
      <c r="G357" s="14">
        <f t="shared" si="50"/>
        <v>100</v>
      </c>
    </row>
    <row r="358" spans="1:7" s="1" customFormat="1" x14ac:dyDescent="0.3">
      <c r="A358" s="20" t="s">
        <v>353</v>
      </c>
      <c r="B358" s="17">
        <v>0</v>
      </c>
      <c r="C358" s="12">
        <v>228</v>
      </c>
      <c r="D358" s="12">
        <v>0</v>
      </c>
      <c r="E358" s="13">
        <f t="shared" si="66"/>
        <v>228</v>
      </c>
      <c r="F358" s="18">
        <v>228</v>
      </c>
      <c r="G358" s="14">
        <f t="shared" si="50"/>
        <v>100</v>
      </c>
    </row>
    <row r="359" spans="1:7" s="1" customFormat="1" x14ac:dyDescent="0.3">
      <c r="A359" s="25" t="s">
        <v>354</v>
      </c>
      <c r="B359" s="8">
        <f>SUM(B360:B361)</f>
        <v>502837500</v>
      </c>
      <c r="C359" s="8">
        <f>SUM(C360:C361)</f>
        <v>41100612</v>
      </c>
      <c r="D359" s="8">
        <f>SUM(D360:D361)</f>
        <v>0</v>
      </c>
      <c r="E359" s="8">
        <f>SUM(E360:E361)</f>
        <v>543938112</v>
      </c>
      <c r="F359" s="8">
        <f>SUM(F360:F361)</f>
        <v>543938112</v>
      </c>
      <c r="G359" s="9">
        <f t="shared" si="50"/>
        <v>100</v>
      </c>
    </row>
    <row r="360" spans="1:7" ht="22.8" x14ac:dyDescent="0.3">
      <c r="A360" s="22" t="s">
        <v>355</v>
      </c>
      <c r="B360" s="17">
        <v>500000000</v>
      </c>
      <c r="C360" s="12">
        <v>43938112</v>
      </c>
      <c r="D360" s="12">
        <v>0</v>
      </c>
      <c r="E360" s="18">
        <f t="shared" si="66"/>
        <v>543938112</v>
      </c>
      <c r="F360" s="18">
        <v>543938112</v>
      </c>
      <c r="G360" s="14">
        <f>IF(F360=0,0,IF(E360=0,100,F360/E360*100))</f>
        <v>100</v>
      </c>
    </row>
    <row r="361" spans="1:7" x14ac:dyDescent="0.3">
      <c r="A361" s="22" t="s">
        <v>356</v>
      </c>
      <c r="B361" s="17">
        <v>2837500</v>
      </c>
      <c r="C361" s="12">
        <v>-2837500</v>
      </c>
      <c r="D361" s="12">
        <v>0</v>
      </c>
      <c r="E361" s="13">
        <f t="shared" si="66"/>
        <v>0</v>
      </c>
      <c r="F361" s="13">
        <v>0</v>
      </c>
      <c r="G361" s="14">
        <f>IF(F361=0,0,IF(E361=0,100,F361/E361*100))</f>
        <v>0</v>
      </c>
    </row>
    <row r="362" spans="1:7" x14ac:dyDescent="0.3">
      <c r="A362" s="7" t="s">
        <v>357</v>
      </c>
      <c r="B362" s="8">
        <f t="shared" ref="B362:D362" si="67">+B363+B365</f>
        <v>25564296</v>
      </c>
      <c r="C362" s="8">
        <f>+C363+C365</f>
        <v>-4515259.629999999</v>
      </c>
      <c r="D362" s="8">
        <f t="shared" si="67"/>
        <v>0</v>
      </c>
      <c r="E362" s="8">
        <f>+E363+E365</f>
        <v>21049036.370000001</v>
      </c>
      <c r="F362" s="8">
        <f>+F363+F365</f>
        <v>21049036.370000001</v>
      </c>
      <c r="G362" s="9">
        <f t="shared" ref="G362:G363" si="68">IF(F362=0,0,IF(E362=0,100,F362/E362*100))</f>
        <v>100</v>
      </c>
    </row>
    <row r="363" spans="1:7" x14ac:dyDescent="0.3">
      <c r="A363" s="7" t="s">
        <v>358</v>
      </c>
      <c r="B363" s="8">
        <f>+B364</f>
        <v>0</v>
      </c>
      <c r="C363" s="8">
        <f>+C364</f>
        <v>90000</v>
      </c>
      <c r="D363" s="8">
        <f t="shared" ref="D363" si="69">+D364</f>
        <v>0</v>
      </c>
      <c r="E363" s="8">
        <f>+E364</f>
        <v>90000</v>
      </c>
      <c r="F363" s="8">
        <f>+F364</f>
        <v>90000</v>
      </c>
      <c r="G363" s="9">
        <f t="shared" si="68"/>
        <v>100</v>
      </c>
    </row>
    <row r="364" spans="1:7" x14ac:dyDescent="0.3">
      <c r="A364" s="22" t="s">
        <v>359</v>
      </c>
      <c r="B364" s="17">
        <v>0</v>
      </c>
      <c r="C364" s="12">
        <v>90000</v>
      </c>
      <c r="D364" s="12">
        <v>0</v>
      </c>
      <c r="E364" s="13">
        <f>+B364+C364+D364</f>
        <v>90000</v>
      </c>
      <c r="F364" s="13">
        <v>90000</v>
      </c>
      <c r="G364" s="14">
        <f>IF(F364=0,0,IF(E364=0,100,F364/E364*100))</f>
        <v>100</v>
      </c>
    </row>
    <row r="365" spans="1:7" x14ac:dyDescent="0.3">
      <c r="A365" s="7" t="s">
        <v>360</v>
      </c>
      <c r="B365" s="8">
        <f>+B366</f>
        <v>25564296</v>
      </c>
      <c r="C365" s="8">
        <f>+C366</f>
        <v>-4605259.629999999</v>
      </c>
      <c r="D365" s="8">
        <f t="shared" ref="D365" si="70">+D366</f>
        <v>0</v>
      </c>
      <c r="E365" s="8">
        <f>+E366</f>
        <v>20959036.370000001</v>
      </c>
      <c r="F365" s="8">
        <f>+F366</f>
        <v>20959036.370000001</v>
      </c>
      <c r="G365" s="9">
        <f t="shared" ref="G365" si="71">IF(F365=0,0,IF(E365=0,100,F365/E365*100))</f>
        <v>100</v>
      </c>
    </row>
    <row r="366" spans="1:7" x14ac:dyDescent="0.3">
      <c r="A366" s="22" t="s">
        <v>361</v>
      </c>
      <c r="B366" s="17">
        <v>25564296</v>
      </c>
      <c r="C366" s="12">
        <v>-4605259.629999999</v>
      </c>
      <c r="D366" s="12">
        <v>0</v>
      </c>
      <c r="E366" s="13">
        <f t="shared" ref="E366" si="72">+B366+C366+D366</f>
        <v>20959036.370000001</v>
      </c>
      <c r="F366" s="13">
        <v>20959036.370000001</v>
      </c>
      <c r="G366" s="14">
        <f>IF(F366=0,0,IF(E366=0,100,F366/E366*100))</f>
        <v>100</v>
      </c>
    </row>
    <row r="367" spans="1:7" x14ac:dyDescent="0.3">
      <c r="A367" s="7" t="s">
        <v>362</v>
      </c>
      <c r="B367" s="8">
        <f>B368+B382+B404+B501</f>
        <v>89153323873</v>
      </c>
      <c r="C367" s="8">
        <f>C368+C382+C404+C501</f>
        <v>7146928116.0399971</v>
      </c>
      <c r="D367" s="8">
        <f>D368+D382+D404+D501</f>
        <v>206051183.65000001</v>
      </c>
      <c r="E367" s="8">
        <f>E368+E382+E404+E501</f>
        <v>96506303172.689987</v>
      </c>
      <c r="F367" s="8">
        <f>F368+F382+F404+F501</f>
        <v>96300251989.039993</v>
      </c>
      <c r="G367" s="9">
        <f t="shared" ref="G367:G404" si="73">IF(F367=0,0,IF(E367=0,100,F367/E367*100))</f>
        <v>99.786489403411011</v>
      </c>
    </row>
    <row r="368" spans="1:7" s="1" customFormat="1" x14ac:dyDescent="0.3">
      <c r="A368" s="7" t="s">
        <v>363</v>
      </c>
      <c r="B368" s="8">
        <f>B369+B380</f>
        <v>40475080223</v>
      </c>
      <c r="C368" s="8">
        <f>C369+C380</f>
        <v>-6537862.5600014878</v>
      </c>
      <c r="D368" s="8">
        <f t="shared" ref="D368:E368" si="74">D369+D380</f>
        <v>0</v>
      </c>
      <c r="E368" s="8">
        <f t="shared" si="74"/>
        <v>40468542360.439995</v>
      </c>
      <c r="F368" s="8">
        <f>F369+F380</f>
        <v>40468542360.439995</v>
      </c>
      <c r="G368" s="9">
        <f t="shared" si="73"/>
        <v>100</v>
      </c>
    </row>
    <row r="369" spans="1:7" x14ac:dyDescent="0.3">
      <c r="A369" s="7" t="s">
        <v>364</v>
      </c>
      <c r="B369" s="8">
        <f>SUM(B370:B379)</f>
        <v>40473824623</v>
      </c>
      <c r="C369" s="8">
        <f>SUM(C370:C379)</f>
        <v>-6626479.1900014877</v>
      </c>
      <c r="D369" s="8">
        <f t="shared" ref="D369" si="75">SUM(D370:D379)</f>
        <v>0</v>
      </c>
      <c r="E369" s="8">
        <f>SUM(E370:E379)</f>
        <v>40467198143.809998</v>
      </c>
      <c r="F369" s="8">
        <f>SUM(F370:F379)</f>
        <v>40467198143.809998</v>
      </c>
      <c r="G369" s="9">
        <f t="shared" si="73"/>
        <v>100</v>
      </c>
    </row>
    <row r="370" spans="1:7" s="1" customFormat="1" x14ac:dyDescent="0.3">
      <c r="A370" s="22" t="s">
        <v>365</v>
      </c>
      <c r="B370" s="17">
        <v>31015720703</v>
      </c>
      <c r="C370" s="12">
        <v>718996138.59999847</v>
      </c>
      <c r="D370" s="15">
        <v>0</v>
      </c>
      <c r="E370" s="18">
        <f t="shared" ref="E370:E379" si="76">+B370+C370+D370</f>
        <v>31734716841.599998</v>
      </c>
      <c r="F370" s="18">
        <v>31734716841.599998</v>
      </c>
      <c r="G370" s="21">
        <f t="shared" si="73"/>
        <v>100</v>
      </c>
    </row>
    <row r="371" spans="1:7" x14ac:dyDescent="0.3">
      <c r="A371" s="22" t="s">
        <v>366</v>
      </c>
      <c r="B371" s="17">
        <v>1713861007</v>
      </c>
      <c r="C371" s="12">
        <v>36410601</v>
      </c>
      <c r="D371" s="15">
        <v>0</v>
      </c>
      <c r="E371" s="18">
        <f t="shared" si="76"/>
        <v>1750271608</v>
      </c>
      <c r="F371" s="18">
        <v>1750271608</v>
      </c>
      <c r="G371" s="21">
        <f t="shared" si="73"/>
        <v>100</v>
      </c>
    </row>
    <row r="372" spans="1:7" s="1" customFormat="1" ht="34.200000000000003" x14ac:dyDescent="0.3">
      <c r="A372" s="22" t="s">
        <v>367</v>
      </c>
      <c r="B372" s="17">
        <v>3244440839</v>
      </c>
      <c r="C372" s="12">
        <v>418469859</v>
      </c>
      <c r="D372" s="15">
        <v>0</v>
      </c>
      <c r="E372" s="18">
        <f t="shared" si="76"/>
        <v>3662910698</v>
      </c>
      <c r="F372" s="18">
        <v>3662910698</v>
      </c>
      <c r="G372" s="21">
        <f t="shared" si="73"/>
        <v>100</v>
      </c>
    </row>
    <row r="373" spans="1:7" s="1" customFormat="1" ht="22.8" x14ac:dyDescent="0.3">
      <c r="A373" s="22" t="s">
        <v>368</v>
      </c>
      <c r="B373" s="17">
        <v>94659041</v>
      </c>
      <c r="C373" s="12">
        <v>-5</v>
      </c>
      <c r="D373" s="15">
        <v>0</v>
      </c>
      <c r="E373" s="18">
        <f t="shared" si="76"/>
        <v>94659036</v>
      </c>
      <c r="F373" s="18">
        <v>94659036</v>
      </c>
      <c r="G373" s="21">
        <f t="shared" si="73"/>
        <v>100</v>
      </c>
    </row>
    <row r="374" spans="1:7" s="1" customFormat="1" x14ac:dyDescent="0.3">
      <c r="A374" s="22" t="s">
        <v>369</v>
      </c>
      <c r="B374" s="17">
        <v>778618264</v>
      </c>
      <c r="C374" s="12">
        <v>-167208813</v>
      </c>
      <c r="D374" s="15">
        <v>0</v>
      </c>
      <c r="E374" s="18">
        <f t="shared" si="76"/>
        <v>611409451</v>
      </c>
      <c r="F374" s="18">
        <v>611409451</v>
      </c>
      <c r="G374" s="21">
        <f t="shared" si="73"/>
        <v>100</v>
      </c>
    </row>
    <row r="375" spans="1:7" ht="22.8" x14ac:dyDescent="0.3">
      <c r="A375" s="22" t="s">
        <v>370</v>
      </c>
      <c r="B375" s="17">
        <v>472832988</v>
      </c>
      <c r="C375" s="12">
        <v>-106224731.79000002</v>
      </c>
      <c r="D375" s="15">
        <v>0</v>
      </c>
      <c r="E375" s="18">
        <f t="shared" si="76"/>
        <v>366608256.20999998</v>
      </c>
      <c r="F375" s="18">
        <v>366608256.20999998</v>
      </c>
      <c r="G375" s="21">
        <f t="shared" si="73"/>
        <v>100</v>
      </c>
    </row>
    <row r="376" spans="1:7" x14ac:dyDescent="0.3">
      <c r="A376" s="22" t="s">
        <v>371</v>
      </c>
      <c r="B376" s="17">
        <v>1486545177</v>
      </c>
      <c r="C376" s="12">
        <v>-137891955</v>
      </c>
      <c r="D376" s="15">
        <v>0</v>
      </c>
      <c r="E376" s="18">
        <f t="shared" si="76"/>
        <v>1348653222</v>
      </c>
      <c r="F376" s="18">
        <v>1348653222</v>
      </c>
      <c r="G376" s="21">
        <f t="shared" si="73"/>
        <v>100</v>
      </c>
    </row>
    <row r="377" spans="1:7" s="1" customFormat="1" ht="22.8" x14ac:dyDescent="0.3">
      <c r="A377" s="22" t="s">
        <v>372</v>
      </c>
      <c r="B377" s="17">
        <v>549390236</v>
      </c>
      <c r="C377" s="12">
        <v>311955666</v>
      </c>
      <c r="D377" s="15">
        <v>0</v>
      </c>
      <c r="E377" s="18">
        <f t="shared" si="76"/>
        <v>861345902</v>
      </c>
      <c r="F377" s="18">
        <v>861345902</v>
      </c>
      <c r="G377" s="21">
        <f t="shared" si="73"/>
        <v>100</v>
      </c>
    </row>
    <row r="378" spans="1:7" ht="22.8" x14ac:dyDescent="0.3">
      <c r="A378" s="22" t="s">
        <v>373</v>
      </c>
      <c r="B378" s="17">
        <v>1117756368</v>
      </c>
      <c r="C378" s="12">
        <v>-1117756368</v>
      </c>
      <c r="D378" s="15">
        <v>0</v>
      </c>
      <c r="E378" s="18">
        <f t="shared" si="76"/>
        <v>0</v>
      </c>
      <c r="F378" s="18">
        <v>0</v>
      </c>
      <c r="G378" s="21">
        <f t="shared" si="73"/>
        <v>0</v>
      </c>
    </row>
    <row r="379" spans="1:7" s="1" customFormat="1" ht="22.8" x14ac:dyDescent="0.3">
      <c r="A379" s="22" t="s">
        <v>374</v>
      </c>
      <c r="B379" s="17">
        <v>0</v>
      </c>
      <c r="C379" s="12">
        <v>36623129</v>
      </c>
      <c r="D379" s="15">
        <v>0</v>
      </c>
      <c r="E379" s="18">
        <f t="shared" si="76"/>
        <v>36623129</v>
      </c>
      <c r="F379" s="18">
        <v>36623129</v>
      </c>
      <c r="G379" s="21">
        <f t="shared" si="73"/>
        <v>100</v>
      </c>
    </row>
    <row r="380" spans="1:7" x14ac:dyDescent="0.3">
      <c r="A380" s="7" t="s">
        <v>375</v>
      </c>
      <c r="B380" s="8">
        <f>SUM(B381)</f>
        <v>1255600</v>
      </c>
      <c r="C380" s="8">
        <f>SUM(C381)</f>
        <v>88616.629999999888</v>
      </c>
      <c r="D380" s="8">
        <f t="shared" ref="D380:E380" si="77">SUM(D381)</f>
        <v>0</v>
      </c>
      <c r="E380" s="8">
        <f t="shared" si="77"/>
        <v>1344216.63</v>
      </c>
      <c r="F380" s="8">
        <f>SUM(F381)</f>
        <v>1344216.63</v>
      </c>
      <c r="G380" s="9">
        <f t="shared" si="73"/>
        <v>100</v>
      </c>
    </row>
    <row r="381" spans="1:7" x14ac:dyDescent="0.3">
      <c r="A381" s="22" t="s">
        <v>376</v>
      </c>
      <c r="B381" s="17">
        <v>1255600</v>
      </c>
      <c r="C381" s="12">
        <v>88616.629999999888</v>
      </c>
      <c r="D381" s="12">
        <v>0</v>
      </c>
      <c r="E381" s="13">
        <f t="shared" ref="E381" si="78">+B381+C381+D381</f>
        <v>1344216.63</v>
      </c>
      <c r="F381" s="18">
        <v>1344216.63</v>
      </c>
      <c r="G381" s="14">
        <f t="shared" si="73"/>
        <v>100</v>
      </c>
    </row>
    <row r="382" spans="1:7" x14ac:dyDescent="0.3">
      <c r="A382" s="7" t="s">
        <v>377</v>
      </c>
      <c r="B382" s="8">
        <f t="shared" ref="B382:E382" si="79">B383+B387+B389+B396+B398+B401</f>
        <v>41969490858</v>
      </c>
      <c r="C382" s="8">
        <f>C383+C387+C389+C396+C398+C401</f>
        <v>-448418703.86999941</v>
      </c>
      <c r="D382" s="8">
        <f t="shared" si="79"/>
        <v>206051183.65000001</v>
      </c>
      <c r="E382" s="8">
        <f t="shared" si="79"/>
        <v>41727123337.779999</v>
      </c>
      <c r="F382" s="8">
        <f>F383+F387+F389+F396+F398+F401</f>
        <v>41521072154.129997</v>
      </c>
      <c r="G382" s="9">
        <f t="shared" si="73"/>
        <v>99.506193652550593</v>
      </c>
    </row>
    <row r="383" spans="1:7" x14ac:dyDescent="0.3">
      <c r="A383" s="7" t="s">
        <v>378</v>
      </c>
      <c r="B383" s="8">
        <f>SUM(B384:B386)</f>
        <v>23857429431</v>
      </c>
      <c r="C383" s="8">
        <f>SUM(C384:C386)</f>
        <v>51972864.86000061</v>
      </c>
      <c r="D383" s="8">
        <f t="shared" ref="D383:E383" si="80">SUM(D384:D386)</f>
        <v>0</v>
      </c>
      <c r="E383" s="8">
        <f t="shared" si="80"/>
        <v>23909402295.860001</v>
      </c>
      <c r="F383" s="8">
        <f>SUM(F384:F386)</f>
        <v>23909402295.860001</v>
      </c>
      <c r="G383" s="9">
        <f t="shared" si="73"/>
        <v>100</v>
      </c>
    </row>
    <row r="384" spans="1:7" s="1" customFormat="1" x14ac:dyDescent="0.3">
      <c r="A384" s="22" t="s">
        <v>379</v>
      </c>
      <c r="B384" s="17">
        <v>22417063847</v>
      </c>
      <c r="C384" s="12">
        <v>51972864.86000061</v>
      </c>
      <c r="D384" s="12">
        <v>0</v>
      </c>
      <c r="E384" s="13">
        <f t="shared" ref="E384:E386" si="81">+B384+C384+D384</f>
        <v>22469036711.860001</v>
      </c>
      <c r="F384" s="18">
        <v>22469036711.860001</v>
      </c>
      <c r="G384" s="14">
        <f t="shared" si="73"/>
        <v>100</v>
      </c>
    </row>
    <row r="385" spans="1:7" x14ac:dyDescent="0.3">
      <c r="A385" s="22" t="s">
        <v>380</v>
      </c>
      <c r="B385" s="17">
        <v>875274531</v>
      </c>
      <c r="C385" s="12">
        <v>0</v>
      </c>
      <c r="D385" s="12">
        <v>0</v>
      </c>
      <c r="E385" s="13">
        <f t="shared" si="81"/>
        <v>875274531</v>
      </c>
      <c r="F385" s="18">
        <v>875274531</v>
      </c>
      <c r="G385" s="14">
        <f t="shared" si="73"/>
        <v>100</v>
      </c>
    </row>
    <row r="386" spans="1:7" s="1" customFormat="1" x14ac:dyDescent="0.3">
      <c r="A386" s="22" t="s">
        <v>381</v>
      </c>
      <c r="B386" s="17">
        <v>565091053</v>
      </c>
      <c r="C386" s="12">
        <v>0</v>
      </c>
      <c r="D386" s="12">
        <v>0</v>
      </c>
      <c r="E386" s="13">
        <f t="shared" si="81"/>
        <v>565091053</v>
      </c>
      <c r="F386" s="18">
        <v>565091053</v>
      </c>
      <c r="G386" s="14">
        <f t="shared" si="73"/>
        <v>100</v>
      </c>
    </row>
    <row r="387" spans="1:7" x14ac:dyDescent="0.3">
      <c r="A387" s="7" t="s">
        <v>382</v>
      </c>
      <c r="B387" s="8">
        <f>SUM(B388)</f>
        <v>4908029504</v>
      </c>
      <c r="C387" s="8">
        <f>SUM(C388)</f>
        <v>-833246884.6500001</v>
      </c>
      <c r="D387" s="8">
        <f t="shared" ref="D387:E387" si="82">SUM(D388)</f>
        <v>0</v>
      </c>
      <c r="E387" s="8">
        <f t="shared" si="82"/>
        <v>4074782619.3499999</v>
      </c>
      <c r="F387" s="8">
        <f>SUM(F388)</f>
        <v>4074782619.3499999</v>
      </c>
      <c r="G387" s="9">
        <f t="shared" si="73"/>
        <v>100</v>
      </c>
    </row>
    <row r="388" spans="1:7" s="1" customFormat="1" x14ac:dyDescent="0.3">
      <c r="A388" s="22" t="s">
        <v>383</v>
      </c>
      <c r="B388" s="17">
        <v>4908029504</v>
      </c>
      <c r="C388" s="12">
        <v>-833246884.6500001</v>
      </c>
      <c r="D388" s="12">
        <v>0</v>
      </c>
      <c r="E388" s="13">
        <f t="shared" ref="E388" si="83">+B388+C388+D388</f>
        <v>4074782619.3499999</v>
      </c>
      <c r="F388" s="18">
        <v>4074782619.3499999</v>
      </c>
      <c r="G388" s="14">
        <f t="shared" si="73"/>
        <v>100</v>
      </c>
    </row>
    <row r="389" spans="1:7" s="1" customFormat="1" x14ac:dyDescent="0.3">
      <c r="A389" s="7" t="s">
        <v>384</v>
      </c>
      <c r="B389" s="8">
        <f>SUM(B390:B395)</f>
        <v>2035948380</v>
      </c>
      <c r="C389" s="8">
        <f>SUM(C390:C395)</f>
        <v>23159112</v>
      </c>
      <c r="D389" s="8">
        <f t="shared" ref="D389:E389" si="84">SUM(D390:D395)</f>
        <v>206051183.65000001</v>
      </c>
      <c r="E389" s="8">
        <f t="shared" si="84"/>
        <v>2265158675.6500001</v>
      </c>
      <c r="F389" s="8">
        <f>SUM(F390:F395)</f>
        <v>2059107492</v>
      </c>
      <c r="G389" s="9">
        <f t="shared" si="73"/>
        <v>90.903454761690256</v>
      </c>
    </row>
    <row r="390" spans="1:7" s="1" customFormat="1" x14ac:dyDescent="0.3">
      <c r="A390" s="22" t="s">
        <v>385</v>
      </c>
      <c r="B390" s="17">
        <v>740276747</v>
      </c>
      <c r="C390" s="12">
        <v>2787648</v>
      </c>
      <c r="D390" s="12">
        <v>0</v>
      </c>
      <c r="E390" s="13">
        <f t="shared" ref="E390:E395" si="85">+B390+C390+D390</f>
        <v>743064395</v>
      </c>
      <c r="F390" s="18">
        <v>743064395</v>
      </c>
      <c r="G390" s="14">
        <f t="shared" si="73"/>
        <v>100</v>
      </c>
    </row>
    <row r="391" spans="1:7" s="1" customFormat="1" x14ac:dyDescent="0.3">
      <c r="A391" s="22" t="s">
        <v>386</v>
      </c>
      <c r="B391" s="17">
        <v>504046450</v>
      </c>
      <c r="C391" s="12">
        <v>27739116</v>
      </c>
      <c r="D391" s="12">
        <v>0</v>
      </c>
      <c r="E391" s="13">
        <f t="shared" si="85"/>
        <v>531785566</v>
      </c>
      <c r="F391" s="18">
        <v>531785566</v>
      </c>
      <c r="G391" s="14">
        <f>IF(F391=0,0,IF(E391=0,100,F391/E391*100))</f>
        <v>100</v>
      </c>
    </row>
    <row r="392" spans="1:7" s="1" customFormat="1" x14ac:dyDescent="0.3">
      <c r="A392" s="22" t="s">
        <v>387</v>
      </c>
      <c r="B392" s="17">
        <v>440968996</v>
      </c>
      <c r="C392" s="12">
        <v>32770402</v>
      </c>
      <c r="D392" s="12">
        <v>0</v>
      </c>
      <c r="E392" s="13">
        <f t="shared" si="85"/>
        <v>473739398</v>
      </c>
      <c r="F392" s="18">
        <v>473739398</v>
      </c>
      <c r="G392" s="14">
        <f t="shared" si="73"/>
        <v>100</v>
      </c>
    </row>
    <row r="393" spans="1:7" x14ac:dyDescent="0.3">
      <c r="A393" s="22" t="s">
        <v>388</v>
      </c>
      <c r="B393" s="17">
        <v>24645902</v>
      </c>
      <c r="C393" s="12">
        <v>6708260</v>
      </c>
      <c r="D393" s="12">
        <v>0</v>
      </c>
      <c r="E393" s="13">
        <f t="shared" si="85"/>
        <v>31354162</v>
      </c>
      <c r="F393" s="18">
        <v>31354162</v>
      </c>
      <c r="G393" s="14">
        <f t="shared" si="73"/>
        <v>100</v>
      </c>
    </row>
    <row r="394" spans="1:7" x14ac:dyDescent="0.3">
      <c r="A394" s="22" t="s">
        <v>389</v>
      </c>
      <c r="B394" s="17">
        <v>326010285</v>
      </c>
      <c r="C394" s="12">
        <v>-46846314</v>
      </c>
      <c r="D394" s="12">
        <v>0</v>
      </c>
      <c r="E394" s="13">
        <f t="shared" si="85"/>
        <v>279163971</v>
      </c>
      <c r="F394" s="18">
        <v>279163971</v>
      </c>
      <c r="G394" s="14">
        <f t="shared" si="73"/>
        <v>100</v>
      </c>
    </row>
    <row r="395" spans="1:7" x14ac:dyDescent="0.3">
      <c r="A395" s="22" t="s">
        <v>390</v>
      </c>
      <c r="B395" s="17">
        <v>0</v>
      </c>
      <c r="C395" s="12">
        <v>0</v>
      </c>
      <c r="D395" s="15">
        <v>206051183.65000001</v>
      </c>
      <c r="E395" s="13">
        <f t="shared" si="85"/>
        <v>206051183.65000001</v>
      </c>
      <c r="F395" s="13">
        <v>0</v>
      </c>
      <c r="G395" s="14">
        <f t="shared" si="73"/>
        <v>0</v>
      </c>
    </row>
    <row r="396" spans="1:7" ht="24" x14ac:dyDescent="0.3">
      <c r="A396" s="7" t="s">
        <v>391</v>
      </c>
      <c r="B396" s="8">
        <f>SUM(B397)</f>
        <v>237470097</v>
      </c>
      <c r="C396" s="8">
        <f>SUM(C397)</f>
        <v>43693945.920000017</v>
      </c>
      <c r="D396" s="8">
        <f t="shared" ref="D396:E396" si="86">SUM(D397)</f>
        <v>0</v>
      </c>
      <c r="E396" s="8">
        <f t="shared" si="86"/>
        <v>281164042.92000002</v>
      </c>
      <c r="F396" s="8">
        <f>SUM(F397)</f>
        <v>281164042.92000002</v>
      </c>
      <c r="G396" s="9">
        <f t="shared" si="73"/>
        <v>100</v>
      </c>
    </row>
    <row r="397" spans="1:7" x14ac:dyDescent="0.3">
      <c r="A397" s="22" t="s">
        <v>392</v>
      </c>
      <c r="B397" s="17">
        <v>237470097</v>
      </c>
      <c r="C397" s="12">
        <f>+F397-B397</f>
        <v>43693945.920000017</v>
      </c>
      <c r="D397" s="12">
        <v>0</v>
      </c>
      <c r="E397" s="13">
        <f t="shared" ref="E397" si="87">+B397+C397+D397</f>
        <v>281164042.92000002</v>
      </c>
      <c r="F397" s="18">
        <v>281164042.92000002</v>
      </c>
      <c r="G397" s="14">
        <f t="shared" si="73"/>
        <v>100</v>
      </c>
    </row>
    <row r="398" spans="1:7" x14ac:dyDescent="0.3">
      <c r="A398" s="7" t="s">
        <v>393</v>
      </c>
      <c r="B398" s="8">
        <f>SUM(B399:B400)</f>
        <v>2856323361</v>
      </c>
      <c r="C398" s="8">
        <f>SUM(C399:C400)</f>
        <v>23362605</v>
      </c>
      <c r="D398" s="8">
        <f t="shared" ref="D398:E398" si="88">SUM(D399:D400)</f>
        <v>0</v>
      </c>
      <c r="E398" s="8">
        <f t="shared" si="88"/>
        <v>2879685966</v>
      </c>
      <c r="F398" s="8">
        <f>SUM(F399:F400)</f>
        <v>2879685966</v>
      </c>
      <c r="G398" s="9">
        <f t="shared" si="73"/>
        <v>100</v>
      </c>
    </row>
    <row r="399" spans="1:7" s="1" customFormat="1" ht="22.8" x14ac:dyDescent="0.3">
      <c r="A399" s="22" t="s">
        <v>394</v>
      </c>
      <c r="B399" s="17">
        <v>243579286</v>
      </c>
      <c r="C399" s="12">
        <v>25115853</v>
      </c>
      <c r="D399" s="12">
        <v>0</v>
      </c>
      <c r="E399" s="13">
        <f t="shared" ref="E399:E400" si="89">+B399+C399+D399</f>
        <v>268695139</v>
      </c>
      <c r="F399" s="18">
        <v>268695139</v>
      </c>
      <c r="G399" s="14">
        <f t="shared" si="73"/>
        <v>100</v>
      </c>
    </row>
    <row r="400" spans="1:7" ht="22.8" x14ac:dyDescent="0.3">
      <c r="A400" s="22" t="s">
        <v>395</v>
      </c>
      <c r="B400" s="17">
        <v>2612744075</v>
      </c>
      <c r="C400" s="12">
        <v>-1753248</v>
      </c>
      <c r="D400" s="12">
        <v>0</v>
      </c>
      <c r="E400" s="13">
        <f t="shared" si="89"/>
        <v>2610990827</v>
      </c>
      <c r="F400" s="18">
        <v>2610990827</v>
      </c>
      <c r="G400" s="14">
        <f t="shared" si="73"/>
        <v>100</v>
      </c>
    </row>
    <row r="401" spans="1:7" x14ac:dyDescent="0.3">
      <c r="A401" s="7" t="s">
        <v>396</v>
      </c>
      <c r="B401" s="8">
        <f>SUM(B402:B403)</f>
        <v>8074290085</v>
      </c>
      <c r="C401" s="8">
        <f>SUM(C402:C403)</f>
        <v>242639653</v>
      </c>
      <c r="D401" s="8">
        <f t="shared" ref="D401:E401" si="90">SUM(D402:D403)</f>
        <v>0</v>
      </c>
      <c r="E401" s="8">
        <f t="shared" si="90"/>
        <v>8316929738</v>
      </c>
      <c r="F401" s="8">
        <f>SUM(F402:F403)</f>
        <v>8316929738</v>
      </c>
      <c r="G401" s="9">
        <f t="shared" si="73"/>
        <v>100</v>
      </c>
    </row>
    <row r="402" spans="1:7" x14ac:dyDescent="0.3">
      <c r="A402" s="22" t="s">
        <v>397</v>
      </c>
      <c r="B402" s="17">
        <v>3654254567</v>
      </c>
      <c r="C402" s="12">
        <v>201104065</v>
      </c>
      <c r="D402" s="12">
        <v>0</v>
      </c>
      <c r="E402" s="13">
        <f t="shared" ref="E402:E403" si="91">+B402+C402+D402</f>
        <v>3855358632</v>
      </c>
      <c r="F402" s="18">
        <v>3855358632</v>
      </c>
      <c r="G402" s="14">
        <f t="shared" si="73"/>
        <v>100</v>
      </c>
    </row>
    <row r="403" spans="1:7" ht="34.200000000000003" x14ac:dyDescent="0.3">
      <c r="A403" s="22" t="s">
        <v>398</v>
      </c>
      <c r="B403" s="17">
        <v>4420035518</v>
      </c>
      <c r="C403" s="12">
        <v>41535588</v>
      </c>
      <c r="D403" s="12">
        <v>0</v>
      </c>
      <c r="E403" s="13">
        <f t="shared" si="91"/>
        <v>4461571106</v>
      </c>
      <c r="F403" s="18">
        <v>4461571106</v>
      </c>
      <c r="G403" s="14">
        <f t="shared" si="73"/>
        <v>100</v>
      </c>
    </row>
    <row r="404" spans="1:7" x14ac:dyDescent="0.3">
      <c r="A404" s="7" t="s">
        <v>399</v>
      </c>
      <c r="B404" s="8">
        <f>B405+B457+B465+B469+B472+B487+B490+B493+B495</f>
        <v>6237241008</v>
      </c>
      <c r="C404" s="8">
        <f>C405+C457+C465+C469+C472+C487+C490+C493+C495</f>
        <v>7085828050.9899988</v>
      </c>
      <c r="D404" s="8">
        <f>D405+D457+D465+D469+D472+D487+D490+D493+D495</f>
        <v>0</v>
      </c>
      <c r="E404" s="8">
        <f>E405+E457+E465+E469+E472+E487+E490+E493+E495</f>
        <v>13323069058.989998</v>
      </c>
      <c r="F404" s="8">
        <f>F405+F457+F465+F469+F472+F487+F490+F493+F495</f>
        <v>13323069058.989998</v>
      </c>
      <c r="G404" s="9">
        <f t="shared" si="73"/>
        <v>100</v>
      </c>
    </row>
    <row r="405" spans="1:7" ht="24" x14ac:dyDescent="0.3">
      <c r="A405" s="7" t="s">
        <v>400</v>
      </c>
      <c r="B405" s="8">
        <f>SUM(B406:B456)</f>
        <v>3905653563</v>
      </c>
      <c r="C405" s="8">
        <f>SUM(C406:C456)</f>
        <v>5042135540.5999994</v>
      </c>
      <c r="D405" s="8">
        <f>SUM(D406:D456)</f>
        <v>0</v>
      </c>
      <c r="E405" s="8">
        <f>SUM(E406:E456)</f>
        <v>8947789103.6000004</v>
      </c>
      <c r="F405" s="8">
        <f>SUM(F406:F456)</f>
        <v>8947789103.6000004</v>
      </c>
      <c r="G405" s="9">
        <f>IF(F405=0,0,IF(E405=0,100,F405/E405*100))</f>
        <v>100</v>
      </c>
    </row>
    <row r="406" spans="1:7" x14ac:dyDescent="0.3">
      <c r="A406" s="10" t="s">
        <v>401</v>
      </c>
      <c r="B406" s="11">
        <v>742753581</v>
      </c>
      <c r="C406" s="12">
        <v>61793884</v>
      </c>
      <c r="D406" s="12">
        <v>0</v>
      </c>
      <c r="E406" s="13">
        <f t="shared" ref="E406:E456" si="92">+B406+C406+D406</f>
        <v>804547465</v>
      </c>
      <c r="F406" s="13">
        <v>804547465</v>
      </c>
      <c r="G406" s="14">
        <f t="shared" ref="G406:G449" si="93">IF(F406=0,0,IF(E406=0,100,F406/E406*100))</f>
        <v>100</v>
      </c>
    </row>
    <row r="407" spans="1:7" ht="22.8" x14ac:dyDescent="0.3">
      <c r="A407" s="10" t="s">
        <v>402</v>
      </c>
      <c r="B407" s="11">
        <v>544870232</v>
      </c>
      <c r="C407" s="12">
        <v>72843661</v>
      </c>
      <c r="D407" s="12">
        <v>0</v>
      </c>
      <c r="E407" s="13">
        <f t="shared" si="92"/>
        <v>617713893</v>
      </c>
      <c r="F407" s="13">
        <v>617713893</v>
      </c>
      <c r="G407" s="14">
        <f t="shared" si="93"/>
        <v>100</v>
      </c>
    </row>
    <row r="408" spans="1:7" ht="22.8" x14ac:dyDescent="0.3">
      <c r="A408" s="10" t="s">
        <v>403</v>
      </c>
      <c r="B408" s="11">
        <v>144292400</v>
      </c>
      <c r="C408" s="12">
        <v>34850835</v>
      </c>
      <c r="D408" s="12">
        <v>0</v>
      </c>
      <c r="E408" s="13">
        <f t="shared" si="92"/>
        <v>179143235</v>
      </c>
      <c r="F408" s="13">
        <v>179143235</v>
      </c>
      <c r="G408" s="14">
        <f t="shared" si="93"/>
        <v>100</v>
      </c>
    </row>
    <row r="409" spans="1:7" x14ac:dyDescent="0.3">
      <c r="A409" s="10" t="s">
        <v>404</v>
      </c>
      <c r="B409" s="11">
        <v>48451927</v>
      </c>
      <c r="C409" s="12">
        <v>-4114321</v>
      </c>
      <c r="D409" s="12">
        <v>0</v>
      </c>
      <c r="E409" s="13">
        <f t="shared" si="92"/>
        <v>44337606</v>
      </c>
      <c r="F409" s="13">
        <v>44337606</v>
      </c>
      <c r="G409" s="14">
        <f t="shared" si="93"/>
        <v>100</v>
      </c>
    </row>
    <row r="410" spans="1:7" s="1" customFormat="1" x14ac:dyDescent="0.3">
      <c r="A410" s="10" t="s">
        <v>405</v>
      </c>
      <c r="B410" s="11">
        <v>24225963</v>
      </c>
      <c r="C410" s="12">
        <v>-3012188</v>
      </c>
      <c r="D410" s="12">
        <v>0</v>
      </c>
      <c r="E410" s="13">
        <f t="shared" si="92"/>
        <v>21213775</v>
      </c>
      <c r="F410" s="13">
        <v>21213775</v>
      </c>
      <c r="G410" s="14">
        <f t="shared" si="93"/>
        <v>100</v>
      </c>
    </row>
    <row r="411" spans="1:7" s="1" customFormat="1" ht="27" customHeight="1" x14ac:dyDescent="0.3">
      <c r="A411" s="26" t="s">
        <v>406</v>
      </c>
      <c r="B411" s="11">
        <v>2349918456</v>
      </c>
      <c r="C411" s="12">
        <v>6104573</v>
      </c>
      <c r="D411" s="12">
        <v>0</v>
      </c>
      <c r="E411" s="13">
        <f t="shared" si="92"/>
        <v>2356023029</v>
      </c>
      <c r="F411" s="13">
        <v>2356023029</v>
      </c>
      <c r="G411" s="14">
        <f t="shared" si="93"/>
        <v>100</v>
      </c>
    </row>
    <row r="412" spans="1:7" s="1" customFormat="1" x14ac:dyDescent="0.3">
      <c r="A412" s="10" t="s">
        <v>407</v>
      </c>
      <c r="B412" s="11">
        <v>5724444</v>
      </c>
      <c r="C412" s="12">
        <v>-27155</v>
      </c>
      <c r="D412" s="12">
        <v>0</v>
      </c>
      <c r="E412" s="13">
        <f t="shared" si="92"/>
        <v>5697289</v>
      </c>
      <c r="F412" s="13">
        <v>5697289</v>
      </c>
      <c r="G412" s="14">
        <f t="shared" si="93"/>
        <v>100</v>
      </c>
    </row>
    <row r="413" spans="1:7" s="1" customFormat="1" x14ac:dyDescent="0.3">
      <c r="A413" s="20" t="s">
        <v>408</v>
      </c>
      <c r="B413" s="18">
        <v>33552700</v>
      </c>
      <c r="C413" s="12">
        <v>4129549</v>
      </c>
      <c r="D413" s="15">
        <v>0</v>
      </c>
      <c r="E413" s="18">
        <f t="shared" si="92"/>
        <v>37682249</v>
      </c>
      <c r="F413" s="18">
        <v>37682249</v>
      </c>
      <c r="G413" s="21">
        <f t="shared" si="93"/>
        <v>100</v>
      </c>
    </row>
    <row r="414" spans="1:7" x14ac:dyDescent="0.3">
      <c r="A414" s="20" t="s">
        <v>409</v>
      </c>
      <c r="B414" s="18">
        <v>0</v>
      </c>
      <c r="C414" s="12">
        <v>17334254</v>
      </c>
      <c r="D414" s="15">
        <v>0</v>
      </c>
      <c r="E414" s="18">
        <f t="shared" si="92"/>
        <v>17334254</v>
      </c>
      <c r="F414" s="18">
        <v>17334254</v>
      </c>
      <c r="G414" s="21">
        <f t="shared" si="93"/>
        <v>100</v>
      </c>
    </row>
    <row r="415" spans="1:7" x14ac:dyDescent="0.3">
      <c r="A415" s="20" t="s">
        <v>410</v>
      </c>
      <c r="B415" s="18">
        <v>6568106</v>
      </c>
      <c r="C415" s="12">
        <v>-204527</v>
      </c>
      <c r="D415" s="15">
        <v>0</v>
      </c>
      <c r="E415" s="18">
        <f t="shared" si="92"/>
        <v>6363579</v>
      </c>
      <c r="F415" s="18">
        <v>6363579</v>
      </c>
      <c r="G415" s="21">
        <f t="shared" si="93"/>
        <v>100</v>
      </c>
    </row>
    <row r="416" spans="1:7" x14ac:dyDescent="0.3">
      <c r="A416" s="20" t="s">
        <v>411</v>
      </c>
      <c r="B416" s="18">
        <v>5295754</v>
      </c>
      <c r="C416" s="12">
        <v>3338707</v>
      </c>
      <c r="D416" s="15">
        <v>0</v>
      </c>
      <c r="E416" s="18">
        <f t="shared" si="92"/>
        <v>8634461</v>
      </c>
      <c r="F416" s="18">
        <v>8634461</v>
      </c>
      <c r="G416" s="21">
        <f t="shared" si="93"/>
        <v>100</v>
      </c>
    </row>
    <row r="417" spans="1:7" s="1" customFormat="1" x14ac:dyDescent="0.3">
      <c r="A417" s="20" t="s">
        <v>412</v>
      </c>
      <c r="B417" s="18">
        <v>0</v>
      </c>
      <c r="C417" s="12">
        <v>395028</v>
      </c>
      <c r="D417" s="15">
        <v>0</v>
      </c>
      <c r="E417" s="18">
        <f t="shared" si="92"/>
        <v>395028</v>
      </c>
      <c r="F417" s="18">
        <v>395028</v>
      </c>
      <c r="G417" s="21">
        <f t="shared" si="93"/>
        <v>100</v>
      </c>
    </row>
    <row r="418" spans="1:7" x14ac:dyDescent="0.3">
      <c r="A418" s="20" t="s">
        <v>413</v>
      </c>
      <c r="B418" s="18">
        <v>0</v>
      </c>
      <c r="C418" s="12">
        <v>16657125</v>
      </c>
      <c r="D418" s="15">
        <v>0</v>
      </c>
      <c r="E418" s="18">
        <f t="shared" si="92"/>
        <v>16657125</v>
      </c>
      <c r="F418" s="18">
        <v>16657125</v>
      </c>
      <c r="G418" s="21">
        <f t="shared" si="93"/>
        <v>100</v>
      </c>
    </row>
    <row r="419" spans="1:7" x14ac:dyDescent="0.3">
      <c r="A419" s="20" t="s">
        <v>414</v>
      </c>
      <c r="B419" s="18">
        <v>0</v>
      </c>
      <c r="C419" s="12">
        <v>62712643.75</v>
      </c>
      <c r="D419" s="15">
        <v>0</v>
      </c>
      <c r="E419" s="18">
        <f t="shared" si="92"/>
        <v>62712643.75</v>
      </c>
      <c r="F419" s="18">
        <v>62712643.75</v>
      </c>
      <c r="G419" s="21">
        <f t="shared" si="93"/>
        <v>100</v>
      </c>
    </row>
    <row r="420" spans="1:7" x14ac:dyDescent="0.3">
      <c r="A420" s="20" t="s">
        <v>415</v>
      </c>
      <c r="B420" s="18">
        <v>0</v>
      </c>
      <c r="C420" s="12">
        <v>15867417</v>
      </c>
      <c r="D420" s="15">
        <v>0</v>
      </c>
      <c r="E420" s="18">
        <f t="shared" si="92"/>
        <v>15867417</v>
      </c>
      <c r="F420" s="18">
        <v>15867417</v>
      </c>
      <c r="G420" s="21">
        <f t="shared" si="93"/>
        <v>100</v>
      </c>
    </row>
    <row r="421" spans="1:7" x14ac:dyDescent="0.3">
      <c r="A421" s="20" t="s">
        <v>416</v>
      </c>
      <c r="B421" s="18">
        <v>0</v>
      </c>
      <c r="C421" s="12">
        <v>45480237</v>
      </c>
      <c r="D421" s="15">
        <v>0</v>
      </c>
      <c r="E421" s="18">
        <f t="shared" si="92"/>
        <v>45480237</v>
      </c>
      <c r="F421" s="18">
        <v>45480237</v>
      </c>
      <c r="G421" s="21">
        <f t="shared" si="93"/>
        <v>100</v>
      </c>
    </row>
    <row r="422" spans="1:7" ht="16.2" customHeight="1" x14ac:dyDescent="0.3">
      <c r="A422" s="20" t="s">
        <v>417</v>
      </c>
      <c r="B422" s="18">
        <v>0</v>
      </c>
      <c r="C422" s="12">
        <v>54696</v>
      </c>
      <c r="D422" s="15">
        <v>0</v>
      </c>
      <c r="E422" s="18">
        <f t="shared" si="92"/>
        <v>54696</v>
      </c>
      <c r="F422" s="18">
        <v>54696</v>
      </c>
      <c r="G422" s="21">
        <f t="shared" si="93"/>
        <v>100</v>
      </c>
    </row>
    <row r="423" spans="1:7" s="1" customFormat="1" x14ac:dyDescent="0.3">
      <c r="A423" s="20" t="s">
        <v>418</v>
      </c>
      <c r="B423" s="18">
        <v>0</v>
      </c>
      <c r="C423" s="12">
        <v>66506655</v>
      </c>
      <c r="D423" s="15">
        <v>0</v>
      </c>
      <c r="E423" s="18">
        <f t="shared" si="92"/>
        <v>66506655</v>
      </c>
      <c r="F423" s="18">
        <v>66506655</v>
      </c>
      <c r="G423" s="14">
        <f t="shared" si="93"/>
        <v>100</v>
      </c>
    </row>
    <row r="424" spans="1:7" s="1" customFormat="1" ht="34.200000000000003" x14ac:dyDescent="0.3">
      <c r="A424" s="20" t="s">
        <v>419</v>
      </c>
      <c r="B424" s="18">
        <v>0</v>
      </c>
      <c r="C424" s="12">
        <v>105064682.72</v>
      </c>
      <c r="D424" s="15">
        <v>0</v>
      </c>
      <c r="E424" s="18">
        <f t="shared" si="92"/>
        <v>105064682.72</v>
      </c>
      <c r="F424" s="18">
        <v>105064682.72</v>
      </c>
      <c r="G424" s="21">
        <f>IF(F424=0,0,IF(E424=0,100,F424/E424*100))</f>
        <v>100</v>
      </c>
    </row>
    <row r="425" spans="1:7" s="1" customFormat="1" ht="34.200000000000003" x14ac:dyDescent="0.3">
      <c r="A425" s="20" t="s">
        <v>420</v>
      </c>
      <c r="B425" s="18">
        <v>0</v>
      </c>
      <c r="C425" s="12">
        <v>148586194.62</v>
      </c>
      <c r="D425" s="15">
        <v>0</v>
      </c>
      <c r="E425" s="18">
        <f t="shared" si="92"/>
        <v>148586194.62</v>
      </c>
      <c r="F425" s="18">
        <v>148586194.62</v>
      </c>
      <c r="G425" s="21">
        <f>IF(F425=0,0,IF(E425=0,100,F425/E425*100))</f>
        <v>100</v>
      </c>
    </row>
    <row r="426" spans="1:7" s="1" customFormat="1" ht="34.200000000000003" x14ac:dyDescent="0.3">
      <c r="A426" s="20" t="s">
        <v>421</v>
      </c>
      <c r="B426" s="18">
        <v>0</v>
      </c>
      <c r="C426" s="12">
        <v>104939242.75</v>
      </c>
      <c r="D426" s="15">
        <v>0</v>
      </c>
      <c r="E426" s="18">
        <f t="shared" si="92"/>
        <v>104939242.75</v>
      </c>
      <c r="F426" s="18">
        <v>104939242.75</v>
      </c>
      <c r="G426" s="21">
        <f>IF(F426=0,0,IF(E426=0,100,F426/E426*100))</f>
        <v>100</v>
      </c>
    </row>
    <row r="427" spans="1:7" s="1" customFormat="1" ht="34.200000000000003" x14ac:dyDescent="0.3">
      <c r="A427" s="20" t="s">
        <v>422</v>
      </c>
      <c r="B427" s="18">
        <v>0</v>
      </c>
      <c r="C427" s="12">
        <v>104620561.79000001</v>
      </c>
      <c r="D427" s="15">
        <v>0</v>
      </c>
      <c r="E427" s="18">
        <f t="shared" si="92"/>
        <v>104620561.79000001</v>
      </c>
      <c r="F427" s="18">
        <v>104620561.79000001</v>
      </c>
      <c r="G427" s="21">
        <f t="shared" si="93"/>
        <v>100</v>
      </c>
    </row>
    <row r="428" spans="1:7" s="1" customFormat="1" ht="34.200000000000003" x14ac:dyDescent="0.3">
      <c r="A428" s="20" t="s">
        <v>423</v>
      </c>
      <c r="B428" s="18">
        <v>0</v>
      </c>
      <c r="C428" s="12">
        <v>104672056.45999999</v>
      </c>
      <c r="D428" s="15">
        <v>0</v>
      </c>
      <c r="E428" s="18">
        <f t="shared" si="92"/>
        <v>104672056.45999999</v>
      </c>
      <c r="F428" s="18">
        <v>104672056.45999999</v>
      </c>
      <c r="G428" s="21">
        <f t="shared" si="93"/>
        <v>100</v>
      </c>
    </row>
    <row r="429" spans="1:7" s="1" customFormat="1" ht="34.200000000000003" x14ac:dyDescent="0.3">
      <c r="A429" s="20" t="s">
        <v>424</v>
      </c>
      <c r="B429" s="18">
        <v>0</v>
      </c>
      <c r="C429" s="12">
        <v>128605973.2</v>
      </c>
      <c r="D429" s="15">
        <v>0</v>
      </c>
      <c r="E429" s="18">
        <f t="shared" si="92"/>
        <v>128605973.2</v>
      </c>
      <c r="F429" s="18">
        <v>128605973.2</v>
      </c>
      <c r="G429" s="21">
        <f t="shared" si="93"/>
        <v>100</v>
      </c>
    </row>
    <row r="430" spans="1:7" s="1" customFormat="1" ht="34.200000000000003" x14ac:dyDescent="0.3">
      <c r="A430" s="20" t="s">
        <v>425</v>
      </c>
      <c r="B430" s="18">
        <v>0</v>
      </c>
      <c r="C430" s="12">
        <v>104385079.01000001</v>
      </c>
      <c r="D430" s="15">
        <v>0</v>
      </c>
      <c r="E430" s="18">
        <f t="shared" si="92"/>
        <v>104385079.01000001</v>
      </c>
      <c r="F430" s="18">
        <v>104385079.01000001</v>
      </c>
      <c r="G430" s="21">
        <f t="shared" si="93"/>
        <v>100</v>
      </c>
    </row>
    <row r="431" spans="1:7" ht="34.200000000000003" x14ac:dyDescent="0.3">
      <c r="A431" s="20" t="s">
        <v>426</v>
      </c>
      <c r="B431" s="18">
        <v>0</v>
      </c>
      <c r="C431" s="12">
        <v>109168925.31</v>
      </c>
      <c r="D431" s="15">
        <v>0</v>
      </c>
      <c r="E431" s="18">
        <f t="shared" si="92"/>
        <v>109168925.31</v>
      </c>
      <c r="F431" s="18">
        <v>109168925.31</v>
      </c>
      <c r="G431" s="21">
        <f t="shared" si="93"/>
        <v>100</v>
      </c>
    </row>
    <row r="432" spans="1:7" ht="34.200000000000003" x14ac:dyDescent="0.3">
      <c r="A432" s="20" t="s">
        <v>427</v>
      </c>
      <c r="B432" s="18">
        <v>0</v>
      </c>
      <c r="C432" s="12">
        <v>142635997.63</v>
      </c>
      <c r="D432" s="15">
        <v>0</v>
      </c>
      <c r="E432" s="18">
        <f t="shared" si="92"/>
        <v>142635997.63</v>
      </c>
      <c r="F432" s="18">
        <v>142635997.63</v>
      </c>
      <c r="G432" s="21">
        <f t="shared" si="93"/>
        <v>100</v>
      </c>
    </row>
    <row r="433" spans="1:7" ht="34.200000000000003" x14ac:dyDescent="0.3">
      <c r="A433" s="20" t="s">
        <v>428</v>
      </c>
      <c r="B433" s="18">
        <v>0</v>
      </c>
      <c r="C433" s="12">
        <v>105121530.54000001</v>
      </c>
      <c r="D433" s="15">
        <v>0</v>
      </c>
      <c r="E433" s="18">
        <f t="shared" si="92"/>
        <v>105121530.54000001</v>
      </c>
      <c r="F433" s="18">
        <v>105121530.54000001</v>
      </c>
      <c r="G433" s="21">
        <f t="shared" si="93"/>
        <v>100</v>
      </c>
    </row>
    <row r="434" spans="1:7" s="1" customFormat="1" ht="22.8" x14ac:dyDescent="0.3">
      <c r="A434" s="20" t="s">
        <v>429</v>
      </c>
      <c r="B434" s="18">
        <v>0</v>
      </c>
      <c r="C434" s="12">
        <v>10199598</v>
      </c>
      <c r="D434" s="15">
        <v>0</v>
      </c>
      <c r="E434" s="18">
        <f t="shared" si="92"/>
        <v>10199598</v>
      </c>
      <c r="F434" s="18">
        <v>10199598</v>
      </c>
      <c r="G434" s="21">
        <f t="shared" si="93"/>
        <v>100</v>
      </c>
    </row>
    <row r="435" spans="1:7" s="1" customFormat="1" ht="34.200000000000003" x14ac:dyDescent="0.3">
      <c r="A435" s="20" t="s">
        <v>430</v>
      </c>
      <c r="B435" s="18">
        <v>0</v>
      </c>
      <c r="C435" s="12">
        <v>104228083.61</v>
      </c>
      <c r="D435" s="15">
        <v>0</v>
      </c>
      <c r="E435" s="18">
        <f t="shared" si="92"/>
        <v>104228083.61</v>
      </c>
      <c r="F435" s="18">
        <v>104228083.61</v>
      </c>
      <c r="G435" s="21">
        <f t="shared" si="93"/>
        <v>100</v>
      </c>
    </row>
    <row r="436" spans="1:7" s="1" customFormat="1" ht="34.200000000000003" x14ac:dyDescent="0.3">
      <c r="A436" s="20" t="s">
        <v>431</v>
      </c>
      <c r="B436" s="18">
        <v>0</v>
      </c>
      <c r="C436" s="12">
        <v>123389290.34999999</v>
      </c>
      <c r="D436" s="15">
        <v>0</v>
      </c>
      <c r="E436" s="18">
        <f t="shared" si="92"/>
        <v>123389290.34999999</v>
      </c>
      <c r="F436" s="18">
        <v>123389290.34999999</v>
      </c>
      <c r="G436" s="21">
        <f t="shared" si="93"/>
        <v>100</v>
      </c>
    </row>
    <row r="437" spans="1:7" s="1" customFormat="1" ht="34.200000000000003" x14ac:dyDescent="0.3">
      <c r="A437" s="20" t="s">
        <v>432</v>
      </c>
      <c r="B437" s="18">
        <v>0</v>
      </c>
      <c r="C437" s="12">
        <v>110570919.2</v>
      </c>
      <c r="D437" s="15">
        <v>0</v>
      </c>
      <c r="E437" s="18">
        <f t="shared" si="92"/>
        <v>110570919.2</v>
      </c>
      <c r="F437" s="18">
        <v>110570919.2</v>
      </c>
      <c r="G437" s="21">
        <f t="shared" si="93"/>
        <v>100</v>
      </c>
    </row>
    <row r="438" spans="1:7" s="1" customFormat="1" ht="34.200000000000003" x14ac:dyDescent="0.3">
      <c r="A438" s="20" t="s">
        <v>433</v>
      </c>
      <c r="B438" s="18">
        <v>0</v>
      </c>
      <c r="C438" s="12">
        <v>242946426.94</v>
      </c>
      <c r="D438" s="15">
        <v>0</v>
      </c>
      <c r="E438" s="18">
        <f t="shared" si="92"/>
        <v>242946426.94</v>
      </c>
      <c r="F438" s="18">
        <v>242946426.94</v>
      </c>
      <c r="G438" s="21">
        <f t="shared" si="93"/>
        <v>100</v>
      </c>
    </row>
    <row r="439" spans="1:7" s="1" customFormat="1" ht="34.200000000000003" x14ac:dyDescent="0.3">
      <c r="A439" s="20" t="s">
        <v>434</v>
      </c>
      <c r="B439" s="18">
        <v>0</v>
      </c>
      <c r="C439" s="12">
        <v>113437330.70999999</v>
      </c>
      <c r="D439" s="15">
        <v>0</v>
      </c>
      <c r="E439" s="18">
        <f t="shared" si="92"/>
        <v>113437330.70999999</v>
      </c>
      <c r="F439" s="18">
        <v>113437330.70999999</v>
      </c>
      <c r="G439" s="21">
        <f t="shared" si="93"/>
        <v>100</v>
      </c>
    </row>
    <row r="440" spans="1:7" s="1" customFormat="1" ht="34.200000000000003" x14ac:dyDescent="0.3">
      <c r="A440" s="20" t="s">
        <v>435</v>
      </c>
      <c r="B440" s="18">
        <v>0</v>
      </c>
      <c r="C440" s="12">
        <v>260825929.93000001</v>
      </c>
      <c r="D440" s="15">
        <v>0</v>
      </c>
      <c r="E440" s="18">
        <f t="shared" si="92"/>
        <v>260825929.93000001</v>
      </c>
      <c r="F440" s="18">
        <v>260825929.93000001</v>
      </c>
      <c r="G440" s="21">
        <f t="shared" si="93"/>
        <v>100</v>
      </c>
    </row>
    <row r="441" spans="1:7" s="1" customFormat="1" ht="34.200000000000003" x14ac:dyDescent="0.3">
      <c r="A441" s="20" t="s">
        <v>436</v>
      </c>
      <c r="B441" s="18">
        <v>0</v>
      </c>
      <c r="C441" s="12">
        <v>167528385.91999999</v>
      </c>
      <c r="D441" s="15">
        <v>0</v>
      </c>
      <c r="E441" s="18">
        <f t="shared" si="92"/>
        <v>167528385.91999999</v>
      </c>
      <c r="F441" s="18">
        <v>167528385.91999999</v>
      </c>
      <c r="G441" s="21">
        <f t="shared" si="93"/>
        <v>100</v>
      </c>
    </row>
    <row r="442" spans="1:7" ht="34.200000000000003" x14ac:dyDescent="0.3">
      <c r="A442" s="20" t="s">
        <v>437</v>
      </c>
      <c r="B442" s="18">
        <v>0</v>
      </c>
      <c r="C442" s="12">
        <v>127141312.16</v>
      </c>
      <c r="D442" s="15">
        <v>0</v>
      </c>
      <c r="E442" s="18">
        <f t="shared" si="92"/>
        <v>127141312.16</v>
      </c>
      <c r="F442" s="18">
        <v>127141312.16</v>
      </c>
      <c r="G442" s="21">
        <f t="shared" si="93"/>
        <v>100</v>
      </c>
    </row>
    <row r="443" spans="1:7" ht="34.200000000000003" x14ac:dyDescent="0.3">
      <c r="A443" s="20" t="s">
        <v>438</v>
      </c>
      <c r="B443" s="18">
        <v>0</v>
      </c>
      <c r="C443" s="12">
        <v>113192895.75</v>
      </c>
      <c r="D443" s="15">
        <v>0</v>
      </c>
      <c r="E443" s="18">
        <f t="shared" si="92"/>
        <v>113192895.75</v>
      </c>
      <c r="F443" s="18">
        <v>113192895.75</v>
      </c>
      <c r="G443" s="14">
        <f t="shared" si="93"/>
        <v>100</v>
      </c>
    </row>
    <row r="444" spans="1:7" ht="34.200000000000003" x14ac:dyDescent="0.3">
      <c r="A444" s="20" t="s">
        <v>439</v>
      </c>
      <c r="B444" s="18">
        <v>0</v>
      </c>
      <c r="C444" s="12">
        <v>202182700.28999999</v>
      </c>
      <c r="D444" s="15">
        <v>0</v>
      </c>
      <c r="E444" s="18">
        <f t="shared" si="92"/>
        <v>202182700.28999999</v>
      </c>
      <c r="F444" s="18">
        <v>202182700.28999999</v>
      </c>
      <c r="G444" s="14">
        <f t="shared" si="93"/>
        <v>100</v>
      </c>
    </row>
    <row r="445" spans="1:7" s="1" customFormat="1" ht="34.200000000000003" x14ac:dyDescent="0.3">
      <c r="A445" s="20" t="s">
        <v>440</v>
      </c>
      <c r="B445" s="18">
        <v>0</v>
      </c>
      <c r="C445" s="12">
        <v>112787419.61</v>
      </c>
      <c r="D445" s="15">
        <v>0</v>
      </c>
      <c r="E445" s="18">
        <f t="shared" si="92"/>
        <v>112787419.61</v>
      </c>
      <c r="F445" s="18">
        <v>112787419.61</v>
      </c>
      <c r="G445" s="14">
        <f t="shared" si="93"/>
        <v>100</v>
      </c>
    </row>
    <row r="446" spans="1:7" s="1" customFormat="1" ht="34.200000000000003" x14ac:dyDescent="0.3">
      <c r="A446" s="20" t="s">
        <v>441</v>
      </c>
      <c r="B446" s="18">
        <v>0</v>
      </c>
      <c r="C446" s="12">
        <v>140483248.33000001</v>
      </c>
      <c r="D446" s="15">
        <v>0</v>
      </c>
      <c r="E446" s="18">
        <f t="shared" si="92"/>
        <v>140483248.33000001</v>
      </c>
      <c r="F446" s="18">
        <v>140483248.33000001</v>
      </c>
      <c r="G446" s="14">
        <f t="shared" si="93"/>
        <v>100</v>
      </c>
    </row>
    <row r="447" spans="1:7" s="1" customFormat="1" ht="34.200000000000003" x14ac:dyDescent="0.3">
      <c r="A447" s="20" t="s">
        <v>442</v>
      </c>
      <c r="B447" s="18">
        <v>0</v>
      </c>
      <c r="C447" s="12">
        <v>149079926.96000001</v>
      </c>
      <c r="D447" s="15">
        <v>0</v>
      </c>
      <c r="E447" s="18">
        <f t="shared" si="92"/>
        <v>149079926.96000001</v>
      </c>
      <c r="F447" s="18">
        <v>149079926.96000001</v>
      </c>
      <c r="G447" s="14">
        <f t="shared" si="93"/>
        <v>100</v>
      </c>
    </row>
    <row r="448" spans="1:7" s="1" customFormat="1" ht="34.200000000000003" x14ac:dyDescent="0.3">
      <c r="A448" s="20" t="s">
        <v>443</v>
      </c>
      <c r="B448" s="18">
        <v>0</v>
      </c>
      <c r="C448" s="12">
        <v>229145450.84999999</v>
      </c>
      <c r="D448" s="15">
        <v>0</v>
      </c>
      <c r="E448" s="18">
        <f t="shared" si="92"/>
        <v>229145450.84999999</v>
      </c>
      <c r="F448" s="18">
        <v>229145450.84999999</v>
      </c>
      <c r="G448" s="14">
        <f t="shared" si="93"/>
        <v>100</v>
      </c>
    </row>
    <row r="449" spans="1:7" s="1" customFormat="1" ht="45.6" x14ac:dyDescent="0.3">
      <c r="A449" s="20" t="s">
        <v>444</v>
      </c>
      <c r="B449" s="18">
        <v>0</v>
      </c>
      <c r="C449" s="12">
        <v>311985242.11000001</v>
      </c>
      <c r="D449" s="15">
        <v>0</v>
      </c>
      <c r="E449" s="18">
        <f t="shared" si="92"/>
        <v>311985242.11000001</v>
      </c>
      <c r="F449" s="18">
        <v>311985242.11000001</v>
      </c>
      <c r="G449" s="14">
        <f t="shared" si="93"/>
        <v>100</v>
      </c>
    </row>
    <row r="450" spans="1:7" s="1" customFormat="1" x14ac:dyDescent="0.3">
      <c r="A450" s="20" t="s">
        <v>523</v>
      </c>
      <c r="B450" s="18">
        <v>0</v>
      </c>
      <c r="C450" s="12">
        <v>9647420</v>
      </c>
      <c r="D450" s="15">
        <v>0</v>
      </c>
      <c r="E450" s="18">
        <f t="shared" si="92"/>
        <v>9647420</v>
      </c>
      <c r="F450" s="18">
        <v>9647420</v>
      </c>
      <c r="G450" s="21">
        <f>IF(F450=0,0,IF(E450=0,100,F450/E450*100))</f>
        <v>100</v>
      </c>
    </row>
    <row r="451" spans="1:7" s="1" customFormat="1" ht="22.8" x14ac:dyDescent="0.3">
      <c r="A451" s="20" t="s">
        <v>445</v>
      </c>
      <c r="B451" s="18">
        <v>0</v>
      </c>
      <c r="C451" s="12">
        <v>170000</v>
      </c>
      <c r="D451" s="15">
        <v>0</v>
      </c>
      <c r="E451" s="18">
        <f t="shared" si="92"/>
        <v>170000</v>
      </c>
      <c r="F451" s="18">
        <v>170000</v>
      </c>
      <c r="G451" s="21">
        <f>IF(F451=0,0,IF(E451=0,100,F451/E451*100))</f>
        <v>100</v>
      </c>
    </row>
    <row r="452" spans="1:7" s="1" customFormat="1" ht="22.8" x14ac:dyDescent="0.3">
      <c r="A452" s="20" t="s">
        <v>446</v>
      </c>
      <c r="B452" s="18">
        <v>0</v>
      </c>
      <c r="C452" s="12">
        <v>6971898.0999999996</v>
      </c>
      <c r="D452" s="15">
        <v>0</v>
      </c>
      <c r="E452" s="18">
        <f t="shared" si="92"/>
        <v>6971898.0999999996</v>
      </c>
      <c r="F452" s="18">
        <v>6971898.0999999996</v>
      </c>
      <c r="G452" s="21">
        <f>IF(F452=0,0,IF(E452=0,100,F452/E452*100))</f>
        <v>100</v>
      </c>
    </row>
    <row r="453" spans="1:7" s="1" customFormat="1" ht="22.8" x14ac:dyDescent="0.3">
      <c r="A453" s="20" t="s">
        <v>447</v>
      </c>
      <c r="B453" s="18">
        <v>0</v>
      </c>
      <c r="C453" s="12">
        <v>33047234</v>
      </c>
      <c r="D453" s="15">
        <v>0</v>
      </c>
      <c r="E453" s="18">
        <f t="shared" si="92"/>
        <v>33047234</v>
      </c>
      <c r="F453" s="18">
        <v>33047234</v>
      </c>
      <c r="G453" s="21">
        <f>IF(F453=0,0,IF(E453=0,100,F453/E453*100))</f>
        <v>100</v>
      </c>
    </row>
    <row r="454" spans="1:7" s="1" customFormat="1" ht="34.200000000000003" x14ac:dyDescent="0.3">
      <c r="A454" s="20" t="s">
        <v>448</v>
      </c>
      <c r="B454" s="18">
        <v>0</v>
      </c>
      <c r="C454" s="12">
        <v>914000000</v>
      </c>
      <c r="D454" s="15">
        <v>0</v>
      </c>
      <c r="E454" s="18">
        <f t="shared" si="92"/>
        <v>914000000</v>
      </c>
      <c r="F454" s="18">
        <v>914000000</v>
      </c>
      <c r="G454" s="14">
        <f t="shared" ref="G454:G456" si="94">IF(F454=0,0,IF(E454=0,100,F454/E454*100))</f>
        <v>100</v>
      </c>
    </row>
    <row r="455" spans="1:7" s="1" customFormat="1" x14ac:dyDescent="0.3">
      <c r="A455" s="20" t="s">
        <v>449</v>
      </c>
      <c r="B455" s="18">
        <v>0</v>
      </c>
      <c r="C455" s="12">
        <v>245000</v>
      </c>
      <c r="D455" s="15">
        <v>0</v>
      </c>
      <c r="E455" s="18">
        <f t="shared" si="92"/>
        <v>245000</v>
      </c>
      <c r="F455" s="18">
        <v>245000</v>
      </c>
      <c r="G455" s="21">
        <f t="shared" si="94"/>
        <v>100</v>
      </c>
    </row>
    <row r="456" spans="1:7" s="1" customFormat="1" ht="22.8" x14ac:dyDescent="0.3">
      <c r="A456" s="20" t="s">
        <v>450</v>
      </c>
      <c r="B456" s="18">
        <v>0</v>
      </c>
      <c r="C456" s="12">
        <v>418510</v>
      </c>
      <c r="D456" s="15">
        <v>0</v>
      </c>
      <c r="E456" s="18">
        <f t="shared" si="92"/>
        <v>418510</v>
      </c>
      <c r="F456" s="18">
        <v>418510</v>
      </c>
      <c r="G456" s="21">
        <f t="shared" si="94"/>
        <v>100</v>
      </c>
    </row>
    <row r="457" spans="1:7" s="1" customFormat="1" x14ac:dyDescent="0.3">
      <c r="A457" s="7" t="s">
        <v>451</v>
      </c>
      <c r="B457" s="8">
        <f>SUM(B458:B464)</f>
        <v>2165650836</v>
      </c>
      <c r="C457" s="8">
        <f>SUM(C458:C464)</f>
        <v>1729113457.4799995</v>
      </c>
      <c r="D457" s="8">
        <f t="shared" ref="D457" si="95">SUM(D458:D464)</f>
        <v>0</v>
      </c>
      <c r="E457" s="8">
        <f>SUM(E458:E464)</f>
        <v>3894764293.4799995</v>
      </c>
      <c r="F457" s="8">
        <f>SUM(F458:F464)</f>
        <v>3894764293.4799995</v>
      </c>
      <c r="G457" s="9">
        <f>IF(F457=0,0,IF(E457=0,100,F457/E457*100))</f>
        <v>100</v>
      </c>
    </row>
    <row r="458" spans="1:7" s="1" customFormat="1" x14ac:dyDescent="0.3">
      <c r="A458" s="22" t="s">
        <v>452</v>
      </c>
      <c r="B458" s="17">
        <v>2165650836</v>
      </c>
      <c r="C458" s="12">
        <v>-2165650836</v>
      </c>
      <c r="D458" s="15">
        <v>0</v>
      </c>
      <c r="E458" s="18">
        <f t="shared" ref="E458:E464" si="96">+B458+C458+D458</f>
        <v>0</v>
      </c>
      <c r="F458" s="18">
        <v>0</v>
      </c>
      <c r="G458" s="14">
        <f>IF(F458=0,0,IF(E458=0,100,F458/E458*100))</f>
        <v>0</v>
      </c>
    </row>
    <row r="459" spans="1:7" s="1" customFormat="1" x14ac:dyDescent="0.3">
      <c r="A459" s="22" t="s">
        <v>453</v>
      </c>
      <c r="B459" s="18">
        <v>0</v>
      </c>
      <c r="C459" s="12">
        <v>6214100.7000000002</v>
      </c>
      <c r="D459" s="15">
        <v>0</v>
      </c>
      <c r="E459" s="18">
        <f t="shared" si="96"/>
        <v>6214100.7000000002</v>
      </c>
      <c r="F459" s="18">
        <v>6214100.7000000002</v>
      </c>
      <c r="G459" s="14">
        <f t="shared" ref="G459:G464" si="97">IF(F459=0,0,IF(E459=0,100,F459/E459*100))</f>
        <v>100</v>
      </c>
    </row>
    <row r="460" spans="1:7" x14ac:dyDescent="0.3">
      <c r="A460" s="22" t="s">
        <v>454</v>
      </c>
      <c r="B460" s="18">
        <v>0</v>
      </c>
      <c r="C460" s="12">
        <v>14796293</v>
      </c>
      <c r="D460" s="15">
        <v>0</v>
      </c>
      <c r="E460" s="18">
        <f t="shared" si="96"/>
        <v>14796293</v>
      </c>
      <c r="F460" s="18">
        <v>14796293</v>
      </c>
      <c r="G460" s="14">
        <f t="shared" si="97"/>
        <v>100</v>
      </c>
    </row>
    <row r="461" spans="1:7" x14ac:dyDescent="0.3">
      <c r="A461" s="22" t="s">
        <v>455</v>
      </c>
      <c r="B461" s="18">
        <v>0</v>
      </c>
      <c r="C461" s="12">
        <v>3395949088.6999998</v>
      </c>
      <c r="D461" s="15">
        <v>0</v>
      </c>
      <c r="E461" s="18">
        <f t="shared" si="96"/>
        <v>3395949088.6999998</v>
      </c>
      <c r="F461" s="18">
        <v>3395949088.6999998</v>
      </c>
      <c r="G461" s="14">
        <f t="shared" si="97"/>
        <v>100</v>
      </c>
    </row>
    <row r="462" spans="1:7" s="1" customFormat="1" ht="45.6" x14ac:dyDescent="0.3">
      <c r="A462" s="22" t="s">
        <v>456</v>
      </c>
      <c r="B462" s="18">
        <v>0</v>
      </c>
      <c r="C462" s="12">
        <v>460000000</v>
      </c>
      <c r="D462" s="15">
        <v>0</v>
      </c>
      <c r="E462" s="18">
        <f t="shared" si="96"/>
        <v>460000000</v>
      </c>
      <c r="F462" s="18">
        <v>460000000</v>
      </c>
      <c r="G462" s="14">
        <f t="shared" si="97"/>
        <v>100</v>
      </c>
    </row>
    <row r="463" spans="1:7" x14ac:dyDescent="0.3">
      <c r="A463" s="22" t="s">
        <v>457</v>
      </c>
      <c r="B463" s="18">
        <v>0</v>
      </c>
      <c r="C463" s="12">
        <v>15304811.08</v>
      </c>
      <c r="D463" s="15">
        <v>0</v>
      </c>
      <c r="E463" s="18">
        <f t="shared" si="96"/>
        <v>15304811.08</v>
      </c>
      <c r="F463" s="18">
        <v>15304811.08</v>
      </c>
      <c r="G463" s="14">
        <f t="shared" si="97"/>
        <v>100</v>
      </c>
    </row>
    <row r="464" spans="1:7" ht="45.6" x14ac:dyDescent="0.3">
      <c r="A464" s="22" t="s">
        <v>458</v>
      </c>
      <c r="B464" s="18">
        <v>0</v>
      </c>
      <c r="C464" s="12">
        <v>2500000</v>
      </c>
      <c r="D464" s="15">
        <v>0</v>
      </c>
      <c r="E464" s="18">
        <f t="shared" si="96"/>
        <v>2500000</v>
      </c>
      <c r="F464" s="18">
        <v>2500000</v>
      </c>
      <c r="G464" s="14">
        <f t="shared" si="97"/>
        <v>100</v>
      </c>
    </row>
    <row r="465" spans="1:7" ht="24" x14ac:dyDescent="0.3">
      <c r="A465" s="7" t="s">
        <v>459</v>
      </c>
      <c r="B465" s="8">
        <f>SUM(B466:B468)</f>
        <v>165936609</v>
      </c>
      <c r="C465" s="8">
        <f>SUM(C466:C468)</f>
        <v>13798896.129999995</v>
      </c>
      <c r="D465" s="8">
        <f t="shared" ref="D465" si="98">SUM(D466:D468)</f>
        <v>0</v>
      </c>
      <c r="E465" s="8">
        <f>SUM(E466:E468)</f>
        <v>179735505.13</v>
      </c>
      <c r="F465" s="8">
        <f>SUM(F466:F468)</f>
        <v>179735505.13</v>
      </c>
      <c r="G465" s="9">
        <f>IF(F465=0,0,IF(E465=0,100,F465/E465*100))</f>
        <v>100</v>
      </c>
    </row>
    <row r="466" spans="1:7" x14ac:dyDescent="0.3">
      <c r="A466" s="10" t="s">
        <v>460</v>
      </c>
      <c r="B466" s="13">
        <v>0</v>
      </c>
      <c r="C466" s="12">
        <v>40000000</v>
      </c>
      <c r="D466" s="12">
        <v>0</v>
      </c>
      <c r="E466" s="13">
        <f t="shared" ref="E466:E468" si="99">+B466+C466+D466</f>
        <v>40000000</v>
      </c>
      <c r="F466" s="13">
        <v>40000000</v>
      </c>
      <c r="G466" s="14">
        <f>IF(F466=0,0,IF(E466=0,100,F466/E466*100))</f>
        <v>100</v>
      </c>
    </row>
    <row r="467" spans="1:7" s="1" customFormat="1" x14ac:dyDescent="0.3">
      <c r="A467" s="10" t="s">
        <v>461</v>
      </c>
      <c r="B467" s="13">
        <v>0</v>
      </c>
      <c r="C467" s="12">
        <v>23120105.530000001</v>
      </c>
      <c r="D467" s="12">
        <v>0</v>
      </c>
      <c r="E467" s="13">
        <f t="shared" si="99"/>
        <v>23120105.530000001</v>
      </c>
      <c r="F467" s="13">
        <v>23120105.530000001</v>
      </c>
      <c r="G467" s="14">
        <f t="shared" ref="G467:G486" si="100">IF(F467=0,0,IF(E467=0,100,F467/E467*100))</f>
        <v>100</v>
      </c>
    </row>
    <row r="468" spans="1:7" s="1" customFormat="1" x14ac:dyDescent="0.3">
      <c r="A468" s="10" t="s">
        <v>462</v>
      </c>
      <c r="B468" s="11">
        <v>165936609</v>
      </c>
      <c r="C468" s="12">
        <v>-49321209.400000006</v>
      </c>
      <c r="D468" s="12">
        <v>0</v>
      </c>
      <c r="E468" s="13">
        <f t="shared" si="99"/>
        <v>116615399.59999999</v>
      </c>
      <c r="F468" s="13">
        <v>116615399.59999999</v>
      </c>
      <c r="G468" s="14">
        <f t="shared" si="100"/>
        <v>100</v>
      </c>
    </row>
    <row r="469" spans="1:7" s="1" customFormat="1" ht="24" x14ac:dyDescent="0.3">
      <c r="A469" s="7" t="s">
        <v>463</v>
      </c>
      <c r="B469" s="8">
        <f>SUM(B470:B471)</f>
        <v>0</v>
      </c>
      <c r="C469" s="8">
        <f>SUM(C470:C471)</f>
        <v>3616027.82</v>
      </c>
      <c r="D469" s="8">
        <f>SUM(D470:D471)</f>
        <v>0</v>
      </c>
      <c r="E469" s="8">
        <f>SUM(E470:E471)</f>
        <v>3616027.82</v>
      </c>
      <c r="F469" s="8">
        <f>SUM(F470:F471)</f>
        <v>3616027.82</v>
      </c>
      <c r="G469" s="9">
        <f t="shared" si="100"/>
        <v>100</v>
      </c>
    </row>
    <row r="470" spans="1:7" s="1" customFormat="1" ht="22.8" x14ac:dyDescent="0.3">
      <c r="A470" s="22" t="s">
        <v>464</v>
      </c>
      <c r="B470" s="17">
        <v>0</v>
      </c>
      <c r="C470" s="12">
        <v>500000</v>
      </c>
      <c r="D470" s="15">
        <v>0</v>
      </c>
      <c r="E470" s="18">
        <f t="shared" ref="E470:E471" si="101">+B470+C470+D470</f>
        <v>500000</v>
      </c>
      <c r="F470" s="18">
        <v>500000</v>
      </c>
      <c r="G470" s="14">
        <f t="shared" si="100"/>
        <v>100</v>
      </c>
    </row>
    <row r="471" spans="1:7" x14ac:dyDescent="0.3">
      <c r="A471" s="22" t="s">
        <v>465</v>
      </c>
      <c r="B471" s="17">
        <v>0</v>
      </c>
      <c r="C471" s="12">
        <v>3116027.82</v>
      </c>
      <c r="D471" s="15">
        <v>0</v>
      </c>
      <c r="E471" s="18">
        <f t="shared" si="101"/>
        <v>3116027.82</v>
      </c>
      <c r="F471" s="18">
        <v>3116027.82</v>
      </c>
      <c r="G471" s="14">
        <f t="shared" si="100"/>
        <v>100</v>
      </c>
    </row>
    <row r="472" spans="1:7" ht="24" x14ac:dyDescent="0.3">
      <c r="A472" s="7" t="s">
        <v>466</v>
      </c>
      <c r="B472" s="8">
        <f>SUM(B473:B486)</f>
        <v>0</v>
      </c>
      <c r="C472" s="8">
        <f>SUM(C473:C486)</f>
        <v>83688617.459999993</v>
      </c>
      <c r="D472" s="8">
        <f>SUM(D473:D485)</f>
        <v>0</v>
      </c>
      <c r="E472" s="8">
        <f>SUM(E473:E486)</f>
        <v>83688617.459999993</v>
      </c>
      <c r="F472" s="8">
        <f>SUM(F473:F486)</f>
        <v>83688617.459999993</v>
      </c>
      <c r="G472" s="9">
        <f t="shared" si="100"/>
        <v>100</v>
      </c>
    </row>
    <row r="473" spans="1:7" s="1" customFormat="1" ht="22.8" x14ac:dyDescent="0.3">
      <c r="A473" s="20" t="s">
        <v>467</v>
      </c>
      <c r="B473" s="18">
        <v>0</v>
      </c>
      <c r="C473" s="12">
        <v>11403264.51</v>
      </c>
      <c r="D473" s="15">
        <v>0</v>
      </c>
      <c r="E473" s="18">
        <f t="shared" ref="E473:E486" si="102">+B473+C473+D473</f>
        <v>11403264.51</v>
      </c>
      <c r="F473" s="18">
        <v>11403264.51</v>
      </c>
      <c r="G473" s="21">
        <f t="shared" si="100"/>
        <v>100</v>
      </c>
    </row>
    <row r="474" spans="1:7" s="1" customFormat="1" x14ac:dyDescent="0.3">
      <c r="A474" s="20" t="s">
        <v>468</v>
      </c>
      <c r="B474" s="18">
        <v>0</v>
      </c>
      <c r="C474" s="12">
        <v>24974604.949999999</v>
      </c>
      <c r="D474" s="15">
        <v>0</v>
      </c>
      <c r="E474" s="18">
        <f t="shared" si="102"/>
        <v>24974604.949999999</v>
      </c>
      <c r="F474" s="18">
        <v>24974604.949999999</v>
      </c>
      <c r="G474" s="21">
        <f t="shared" si="100"/>
        <v>100</v>
      </c>
    </row>
    <row r="475" spans="1:7" s="1" customFormat="1" x14ac:dyDescent="0.3">
      <c r="A475" s="20" t="s">
        <v>469</v>
      </c>
      <c r="B475" s="18">
        <v>0</v>
      </c>
      <c r="C475" s="12">
        <v>3120000</v>
      </c>
      <c r="D475" s="15">
        <v>0</v>
      </c>
      <c r="E475" s="18">
        <f t="shared" si="102"/>
        <v>3120000</v>
      </c>
      <c r="F475" s="18">
        <v>3120000</v>
      </c>
      <c r="G475" s="21">
        <f t="shared" si="100"/>
        <v>100</v>
      </c>
    </row>
    <row r="476" spans="1:7" s="1" customFormat="1" x14ac:dyDescent="0.3">
      <c r="A476" s="20" t="s">
        <v>470</v>
      </c>
      <c r="B476" s="18">
        <v>0</v>
      </c>
      <c r="C476" s="12">
        <v>1688300</v>
      </c>
      <c r="D476" s="15">
        <v>0</v>
      </c>
      <c r="E476" s="18">
        <f t="shared" si="102"/>
        <v>1688300</v>
      </c>
      <c r="F476" s="18">
        <v>1688300</v>
      </c>
      <c r="G476" s="21">
        <f t="shared" si="100"/>
        <v>100</v>
      </c>
    </row>
    <row r="477" spans="1:7" s="1" customFormat="1" x14ac:dyDescent="0.3">
      <c r="A477" s="20" t="s">
        <v>471</v>
      </c>
      <c r="B477" s="18">
        <v>0</v>
      </c>
      <c r="C477" s="12">
        <v>2702298.7</v>
      </c>
      <c r="D477" s="15">
        <v>0</v>
      </c>
      <c r="E477" s="18">
        <f t="shared" si="102"/>
        <v>2702298.7</v>
      </c>
      <c r="F477" s="18">
        <v>2702298.7</v>
      </c>
      <c r="G477" s="21">
        <f t="shared" si="100"/>
        <v>100</v>
      </c>
    </row>
    <row r="478" spans="1:7" x14ac:dyDescent="0.3">
      <c r="A478" s="20" t="s">
        <v>472</v>
      </c>
      <c r="B478" s="18">
        <v>0</v>
      </c>
      <c r="C478" s="12">
        <v>16447550</v>
      </c>
      <c r="D478" s="15">
        <v>0</v>
      </c>
      <c r="E478" s="18">
        <f t="shared" si="102"/>
        <v>16447550</v>
      </c>
      <c r="F478" s="18">
        <v>16447550</v>
      </c>
      <c r="G478" s="21">
        <f t="shared" si="100"/>
        <v>100</v>
      </c>
    </row>
    <row r="479" spans="1:7" x14ac:dyDescent="0.3">
      <c r="A479" s="20" t="s">
        <v>473</v>
      </c>
      <c r="B479" s="18">
        <v>0</v>
      </c>
      <c r="C479" s="12">
        <v>3943000</v>
      </c>
      <c r="D479" s="15">
        <v>0</v>
      </c>
      <c r="E479" s="18">
        <f t="shared" si="102"/>
        <v>3943000</v>
      </c>
      <c r="F479" s="18">
        <v>3943000</v>
      </c>
      <c r="G479" s="21">
        <f t="shared" si="100"/>
        <v>100</v>
      </c>
    </row>
    <row r="480" spans="1:7" s="1" customFormat="1" ht="22.8" x14ac:dyDescent="0.3">
      <c r="A480" s="20" t="s">
        <v>474</v>
      </c>
      <c r="B480" s="18">
        <v>0</v>
      </c>
      <c r="C480" s="12">
        <v>6917280</v>
      </c>
      <c r="D480" s="15">
        <v>0</v>
      </c>
      <c r="E480" s="18">
        <f t="shared" si="102"/>
        <v>6917280</v>
      </c>
      <c r="F480" s="18">
        <v>6917280</v>
      </c>
      <c r="G480" s="21">
        <f t="shared" si="100"/>
        <v>100</v>
      </c>
    </row>
    <row r="481" spans="1:7" x14ac:dyDescent="0.3">
      <c r="A481" s="20" t="s">
        <v>475</v>
      </c>
      <c r="B481" s="18">
        <v>0</v>
      </c>
      <c r="C481" s="12">
        <v>3595000</v>
      </c>
      <c r="D481" s="15">
        <v>0</v>
      </c>
      <c r="E481" s="18">
        <f t="shared" si="102"/>
        <v>3595000</v>
      </c>
      <c r="F481" s="18">
        <v>3595000</v>
      </c>
      <c r="G481" s="21">
        <f t="shared" si="100"/>
        <v>100</v>
      </c>
    </row>
    <row r="482" spans="1:7" x14ac:dyDescent="0.3">
      <c r="A482" s="20" t="s">
        <v>476</v>
      </c>
      <c r="B482" s="18">
        <v>0</v>
      </c>
      <c r="C482" s="12">
        <v>3094294.61</v>
      </c>
      <c r="D482" s="15">
        <v>0</v>
      </c>
      <c r="E482" s="18">
        <f t="shared" si="102"/>
        <v>3094294.61</v>
      </c>
      <c r="F482" s="18">
        <v>3094294.61</v>
      </c>
      <c r="G482" s="21">
        <f t="shared" si="100"/>
        <v>100</v>
      </c>
    </row>
    <row r="483" spans="1:7" ht="22.8" x14ac:dyDescent="0.3">
      <c r="A483" s="20" t="s">
        <v>477</v>
      </c>
      <c r="B483" s="18">
        <v>0</v>
      </c>
      <c r="C483" s="12">
        <v>3160032.69</v>
      </c>
      <c r="D483" s="15">
        <v>0</v>
      </c>
      <c r="E483" s="18">
        <f t="shared" si="102"/>
        <v>3160032.69</v>
      </c>
      <c r="F483" s="18">
        <v>3160032.69</v>
      </c>
      <c r="G483" s="21">
        <f t="shared" si="100"/>
        <v>100</v>
      </c>
    </row>
    <row r="484" spans="1:7" x14ac:dyDescent="0.3">
      <c r="A484" s="20" t="s">
        <v>478</v>
      </c>
      <c r="B484" s="18">
        <v>0</v>
      </c>
      <c r="C484" s="12">
        <v>745000</v>
      </c>
      <c r="D484" s="15">
        <v>0</v>
      </c>
      <c r="E484" s="18">
        <f t="shared" si="102"/>
        <v>745000</v>
      </c>
      <c r="F484" s="18">
        <v>745000</v>
      </c>
      <c r="G484" s="21">
        <f t="shared" si="100"/>
        <v>100</v>
      </c>
    </row>
    <row r="485" spans="1:7" x14ac:dyDescent="0.3">
      <c r="A485" s="20" t="s">
        <v>479</v>
      </c>
      <c r="B485" s="18">
        <v>0</v>
      </c>
      <c r="C485" s="12">
        <v>618048</v>
      </c>
      <c r="D485" s="15">
        <v>0</v>
      </c>
      <c r="E485" s="18">
        <f t="shared" si="102"/>
        <v>618048</v>
      </c>
      <c r="F485" s="18">
        <v>618048</v>
      </c>
      <c r="G485" s="21">
        <f t="shared" si="100"/>
        <v>100</v>
      </c>
    </row>
    <row r="486" spans="1:7" ht="22.8" x14ac:dyDescent="0.3">
      <c r="A486" s="20" t="s">
        <v>480</v>
      </c>
      <c r="B486" s="18">
        <v>0</v>
      </c>
      <c r="C486" s="12">
        <v>1279944</v>
      </c>
      <c r="D486" s="15">
        <v>0</v>
      </c>
      <c r="E486" s="18">
        <f t="shared" si="102"/>
        <v>1279944</v>
      </c>
      <c r="F486" s="18">
        <v>1279944</v>
      </c>
      <c r="G486" s="21">
        <f t="shared" si="100"/>
        <v>100</v>
      </c>
    </row>
    <row r="487" spans="1:7" ht="24" x14ac:dyDescent="0.3">
      <c r="A487" s="7" t="s">
        <v>481</v>
      </c>
      <c r="B487" s="8">
        <f>SUM(B488:B489)</f>
        <v>0</v>
      </c>
      <c r="C487" s="8">
        <f>SUM(C488:C489)</f>
        <v>39184606</v>
      </c>
      <c r="D487" s="8">
        <f t="shared" ref="D487" si="103">SUM(D488:D489)</f>
        <v>0</v>
      </c>
      <c r="E487" s="8">
        <f>SUM(E488:E489)</f>
        <v>39184606</v>
      </c>
      <c r="F487" s="8">
        <f>SUM(F488:F489)</f>
        <v>39184606</v>
      </c>
      <c r="G487" s="9">
        <f>IF(F487=0,0,IF(E487=0,100,F487/E487*100))</f>
        <v>100</v>
      </c>
    </row>
    <row r="488" spans="1:7" ht="22.8" x14ac:dyDescent="0.3">
      <c r="A488" s="20" t="s">
        <v>482</v>
      </c>
      <c r="B488" s="18">
        <v>0</v>
      </c>
      <c r="C488" s="12">
        <v>35684606</v>
      </c>
      <c r="D488" s="12">
        <v>0</v>
      </c>
      <c r="E488" s="13">
        <f t="shared" ref="E488:E489" si="104">+B488+C488+D488</f>
        <v>35684606</v>
      </c>
      <c r="F488" s="13">
        <v>35684606</v>
      </c>
      <c r="G488" s="21">
        <f>IF(F488=0,0,IF(E488=0,100,F488/E488*100))</f>
        <v>100</v>
      </c>
    </row>
    <row r="489" spans="1:7" ht="22.8" x14ac:dyDescent="0.3">
      <c r="A489" s="20" t="s">
        <v>483</v>
      </c>
      <c r="B489" s="18">
        <v>0</v>
      </c>
      <c r="C489" s="12">
        <v>3500000</v>
      </c>
      <c r="D489" s="12">
        <v>0</v>
      </c>
      <c r="E489" s="13">
        <f t="shared" si="104"/>
        <v>3500000</v>
      </c>
      <c r="F489" s="13">
        <v>3500000</v>
      </c>
      <c r="G489" s="21">
        <f>IF(F489=0,0,IF(E489=0,100,F489/E489*100))</f>
        <v>100</v>
      </c>
    </row>
    <row r="490" spans="1:7" ht="24" x14ac:dyDescent="0.3">
      <c r="A490" s="7" t="s">
        <v>484</v>
      </c>
      <c r="B490" s="8">
        <f>SUM(B491:B492)</f>
        <v>0</v>
      </c>
      <c r="C490" s="8">
        <f>SUM(C491:C492)</f>
        <v>3670244</v>
      </c>
      <c r="D490" s="8">
        <f t="shared" ref="D490" si="105">SUM(D491:D492)</f>
        <v>0</v>
      </c>
      <c r="E490" s="8">
        <f>SUM(E491:E492)</f>
        <v>3670244</v>
      </c>
      <c r="F490" s="8">
        <f>SUM(F491:F492)</f>
        <v>3670244</v>
      </c>
      <c r="G490" s="9">
        <f>IF(F490=0,0,IF(E490=0,100,F490/E490*100))</f>
        <v>100</v>
      </c>
    </row>
    <row r="491" spans="1:7" x14ac:dyDescent="0.3">
      <c r="A491" s="20" t="s">
        <v>485</v>
      </c>
      <c r="B491" s="13">
        <v>0</v>
      </c>
      <c r="C491" s="12">
        <v>2113244</v>
      </c>
      <c r="D491" s="12">
        <v>0</v>
      </c>
      <c r="E491" s="13">
        <f t="shared" ref="E491:E492" si="106">+B491+C491+D491</f>
        <v>2113244</v>
      </c>
      <c r="F491" s="13">
        <v>2113244</v>
      </c>
      <c r="G491" s="21">
        <f t="shared" ref="G491:G492" si="107">IF(F491=0,0,IF(E491=0,100,F491/E491*100))</f>
        <v>100</v>
      </c>
    </row>
    <row r="492" spans="1:7" ht="22.8" x14ac:dyDescent="0.3">
      <c r="A492" s="20" t="s">
        <v>486</v>
      </c>
      <c r="B492" s="13">
        <v>0</v>
      </c>
      <c r="C492" s="12">
        <v>1557000</v>
      </c>
      <c r="D492" s="12">
        <v>0</v>
      </c>
      <c r="E492" s="13">
        <f t="shared" si="106"/>
        <v>1557000</v>
      </c>
      <c r="F492" s="13">
        <v>1557000</v>
      </c>
      <c r="G492" s="21">
        <f t="shared" si="107"/>
        <v>100</v>
      </c>
    </row>
    <row r="493" spans="1:7" ht="24" x14ac:dyDescent="0.3">
      <c r="A493" s="7" t="s">
        <v>487</v>
      </c>
      <c r="B493" s="8">
        <f>SUM(B494:B494)</f>
        <v>0</v>
      </c>
      <c r="C493" s="8">
        <f>SUM(C494:C494)</f>
        <v>2278240</v>
      </c>
      <c r="D493" s="8">
        <f t="shared" ref="D493" si="108">SUM(D494:D494)</f>
        <v>0</v>
      </c>
      <c r="E493" s="8">
        <f>SUM(E494:E494)</f>
        <v>2278240</v>
      </c>
      <c r="F493" s="8">
        <f>SUM(F494:F494)</f>
        <v>2278240</v>
      </c>
      <c r="G493" s="9">
        <f>IF(F493=0,0,IF(E493=0,100,F493/E493*100))</f>
        <v>100</v>
      </c>
    </row>
    <row r="494" spans="1:7" x14ac:dyDescent="0.3">
      <c r="A494" s="20" t="s">
        <v>488</v>
      </c>
      <c r="B494" s="13">
        <v>0</v>
      </c>
      <c r="C494" s="12">
        <v>2278240</v>
      </c>
      <c r="D494" s="12">
        <v>0</v>
      </c>
      <c r="E494" s="13">
        <f t="shared" ref="E494" si="109">+B494+C494+D494</f>
        <v>2278240</v>
      </c>
      <c r="F494" s="13">
        <v>2278240</v>
      </c>
      <c r="G494" s="21">
        <f>IF(F494=0,0,IF(E494=0,100,F494/E494*100))</f>
        <v>100</v>
      </c>
    </row>
    <row r="495" spans="1:7" s="1" customFormat="1" x14ac:dyDescent="0.3">
      <c r="A495" s="7" t="s">
        <v>489</v>
      </c>
      <c r="B495" s="8">
        <f>SUM(B496:B500)</f>
        <v>0</v>
      </c>
      <c r="C495" s="8">
        <f>SUM(C496:C500)</f>
        <v>168342421.5</v>
      </c>
      <c r="D495" s="8">
        <f>SUM(D496:D500)</f>
        <v>0</v>
      </c>
      <c r="E495" s="8">
        <f>SUM(E496:E500)</f>
        <v>168342421.5</v>
      </c>
      <c r="F495" s="8">
        <f>SUM(F496:F500)</f>
        <v>168342421.5</v>
      </c>
      <c r="G495" s="9">
        <f>IF(F495=0,0,IF(E495=0,100,F495/E495*100))</f>
        <v>100</v>
      </c>
    </row>
    <row r="496" spans="1:7" x14ac:dyDescent="0.3">
      <c r="A496" s="22" t="s">
        <v>490</v>
      </c>
      <c r="B496" s="17">
        <v>0</v>
      </c>
      <c r="C496" s="12">
        <v>1552052</v>
      </c>
      <c r="D496" s="15">
        <v>0</v>
      </c>
      <c r="E496" s="18">
        <f t="shared" ref="E496:E500" si="110">+B496+C496+D496</f>
        <v>1552052</v>
      </c>
      <c r="F496" s="18">
        <v>1552052</v>
      </c>
      <c r="G496" s="21">
        <f t="shared" ref="G496:G526" si="111">IF(F496=0,0,IF(E496=0,100,F496/E496*100))</f>
        <v>100</v>
      </c>
    </row>
    <row r="497" spans="1:7" ht="22.8" x14ac:dyDescent="0.3">
      <c r="A497" s="22" t="s">
        <v>491</v>
      </c>
      <c r="B497" s="18">
        <v>0</v>
      </c>
      <c r="C497" s="12">
        <v>1896000</v>
      </c>
      <c r="D497" s="15">
        <v>0</v>
      </c>
      <c r="E497" s="18">
        <f t="shared" si="110"/>
        <v>1896000</v>
      </c>
      <c r="F497" s="18">
        <v>1896000</v>
      </c>
      <c r="G497" s="21">
        <f t="shared" si="111"/>
        <v>100</v>
      </c>
    </row>
    <row r="498" spans="1:7" x14ac:dyDescent="0.3">
      <c r="A498" s="22" t="s">
        <v>492</v>
      </c>
      <c r="B498" s="18">
        <v>0</v>
      </c>
      <c r="C498" s="12">
        <v>163068257.5</v>
      </c>
      <c r="D498" s="15">
        <v>0</v>
      </c>
      <c r="E498" s="18">
        <f t="shared" si="110"/>
        <v>163068257.5</v>
      </c>
      <c r="F498" s="18">
        <v>163068257.5</v>
      </c>
      <c r="G498" s="21">
        <f t="shared" si="111"/>
        <v>100</v>
      </c>
    </row>
    <row r="499" spans="1:7" x14ac:dyDescent="0.3">
      <c r="A499" s="22" t="s">
        <v>493</v>
      </c>
      <c r="B499" s="18">
        <v>0</v>
      </c>
      <c r="C499" s="12">
        <v>1193112</v>
      </c>
      <c r="D499" s="15">
        <v>0</v>
      </c>
      <c r="E499" s="18">
        <f t="shared" si="110"/>
        <v>1193112</v>
      </c>
      <c r="F499" s="18">
        <v>1193112</v>
      </c>
      <c r="G499" s="21">
        <f t="shared" si="111"/>
        <v>100</v>
      </c>
    </row>
    <row r="500" spans="1:7" ht="22.8" x14ac:dyDescent="0.3">
      <c r="A500" s="22" t="s">
        <v>494</v>
      </c>
      <c r="B500" s="18">
        <v>0</v>
      </c>
      <c r="C500" s="12">
        <v>633000</v>
      </c>
      <c r="D500" s="15">
        <v>0</v>
      </c>
      <c r="E500" s="18">
        <f t="shared" si="110"/>
        <v>633000</v>
      </c>
      <c r="F500" s="18">
        <v>633000</v>
      </c>
      <c r="G500" s="21">
        <f t="shared" si="111"/>
        <v>100</v>
      </c>
    </row>
    <row r="501" spans="1:7" x14ac:dyDescent="0.3">
      <c r="A501" s="7" t="s">
        <v>495</v>
      </c>
      <c r="B501" s="8">
        <f>SUM(B502:B517)</f>
        <v>471511784</v>
      </c>
      <c r="C501" s="8">
        <f>SUM(C502:C517)</f>
        <v>516056631.48000002</v>
      </c>
      <c r="D501" s="8">
        <f>SUM(D502:D517)</f>
        <v>0</v>
      </c>
      <c r="E501" s="8">
        <f>SUM(E502:E517)</f>
        <v>987568415.48000002</v>
      </c>
      <c r="F501" s="8">
        <f>SUM(F502:F517)</f>
        <v>987568415.48000002</v>
      </c>
      <c r="G501" s="9">
        <f>IF(F501=0,0,IF(E501=0,100,F501/E501*100))</f>
        <v>100</v>
      </c>
    </row>
    <row r="502" spans="1:7" s="1" customFormat="1" x14ac:dyDescent="0.3">
      <c r="A502" s="22" t="s">
        <v>496</v>
      </c>
      <c r="B502" s="17">
        <v>2438100</v>
      </c>
      <c r="C502" s="12">
        <v>-2438100</v>
      </c>
      <c r="D502" s="15">
        <v>0</v>
      </c>
      <c r="E502" s="18">
        <f t="shared" ref="E502:E517" si="112">+B502+C502+D502</f>
        <v>0</v>
      </c>
      <c r="F502" s="18">
        <v>0</v>
      </c>
      <c r="G502" s="21">
        <f t="shared" si="111"/>
        <v>0</v>
      </c>
    </row>
    <row r="503" spans="1:7" s="1" customFormat="1" x14ac:dyDescent="0.3">
      <c r="A503" s="22" t="s">
        <v>497</v>
      </c>
      <c r="B503" s="15">
        <v>0</v>
      </c>
      <c r="C503" s="12">
        <v>6496691.0199999996</v>
      </c>
      <c r="D503" s="15">
        <v>0</v>
      </c>
      <c r="E503" s="15">
        <f t="shared" si="112"/>
        <v>6496691.0199999996</v>
      </c>
      <c r="F503" s="18">
        <v>6496691.0199999996</v>
      </c>
      <c r="G503" s="21">
        <f t="shared" si="111"/>
        <v>100</v>
      </c>
    </row>
    <row r="504" spans="1:7" ht="22.8" x14ac:dyDescent="0.3">
      <c r="A504" s="22" t="s">
        <v>498</v>
      </c>
      <c r="B504" s="17">
        <v>123500000</v>
      </c>
      <c r="C504" s="12">
        <v>-53188047.069999993</v>
      </c>
      <c r="D504" s="15">
        <v>0</v>
      </c>
      <c r="E504" s="18">
        <f t="shared" si="112"/>
        <v>70311952.930000007</v>
      </c>
      <c r="F504" s="18">
        <v>70311952.930000007</v>
      </c>
      <c r="G504" s="21">
        <f t="shared" si="111"/>
        <v>100</v>
      </c>
    </row>
    <row r="505" spans="1:7" x14ac:dyDescent="0.3">
      <c r="A505" s="22" t="s">
        <v>499</v>
      </c>
      <c r="B505" s="17">
        <v>90000000</v>
      </c>
      <c r="C505" s="12">
        <v>30969308</v>
      </c>
      <c r="D505" s="15">
        <v>0</v>
      </c>
      <c r="E505" s="18">
        <f t="shared" si="112"/>
        <v>120969308</v>
      </c>
      <c r="F505" s="18">
        <v>120969308</v>
      </c>
      <c r="G505" s="21">
        <f t="shared" si="111"/>
        <v>100</v>
      </c>
    </row>
    <row r="506" spans="1:7" x14ac:dyDescent="0.3">
      <c r="A506" s="22" t="s">
        <v>500</v>
      </c>
      <c r="B506" s="17">
        <v>5450600</v>
      </c>
      <c r="C506" s="12">
        <v>-4808135.33</v>
      </c>
      <c r="D506" s="15">
        <v>0</v>
      </c>
      <c r="E506" s="18">
        <f t="shared" si="112"/>
        <v>642464.66999999993</v>
      </c>
      <c r="F506" s="18">
        <v>642464.67000000004</v>
      </c>
      <c r="G506" s="21">
        <f t="shared" si="111"/>
        <v>100.00000000000003</v>
      </c>
    </row>
    <row r="507" spans="1:7" ht="22.8" x14ac:dyDescent="0.3">
      <c r="A507" s="22" t="s">
        <v>501</v>
      </c>
      <c r="B507" s="17">
        <v>450000</v>
      </c>
      <c r="C507" s="12">
        <v>-135822.29999999999</v>
      </c>
      <c r="D507" s="15">
        <v>0</v>
      </c>
      <c r="E507" s="18">
        <f t="shared" si="112"/>
        <v>314177.7</v>
      </c>
      <c r="F507" s="18">
        <v>314177.7</v>
      </c>
      <c r="G507" s="21">
        <f t="shared" si="111"/>
        <v>100</v>
      </c>
    </row>
    <row r="508" spans="1:7" x14ac:dyDescent="0.3">
      <c r="A508" s="22" t="s">
        <v>502</v>
      </c>
      <c r="B508" s="17">
        <v>21594784</v>
      </c>
      <c r="C508" s="12">
        <v>-74610</v>
      </c>
      <c r="D508" s="15">
        <v>0</v>
      </c>
      <c r="E508" s="18">
        <f t="shared" si="112"/>
        <v>21520174</v>
      </c>
      <c r="F508" s="18">
        <v>21520174</v>
      </c>
      <c r="G508" s="21">
        <f t="shared" si="111"/>
        <v>100</v>
      </c>
    </row>
    <row r="509" spans="1:7" ht="22.8" x14ac:dyDescent="0.3">
      <c r="A509" s="22" t="s">
        <v>503</v>
      </c>
      <c r="B509" s="17">
        <v>20575656</v>
      </c>
      <c r="C509" s="12">
        <v>-15400196.309999999</v>
      </c>
      <c r="D509" s="15">
        <v>0</v>
      </c>
      <c r="E509" s="18">
        <f t="shared" si="112"/>
        <v>5175459.6900000013</v>
      </c>
      <c r="F509" s="18">
        <v>5175459.6900000004</v>
      </c>
      <c r="G509" s="21">
        <f t="shared" si="111"/>
        <v>99.999999999999972</v>
      </c>
    </row>
    <row r="510" spans="1:7" ht="22.8" x14ac:dyDescent="0.3">
      <c r="A510" s="22" t="s">
        <v>504</v>
      </c>
      <c r="B510" s="17">
        <v>24220791</v>
      </c>
      <c r="C510" s="12">
        <v>-18691572.530000001</v>
      </c>
      <c r="D510" s="15">
        <v>0</v>
      </c>
      <c r="E510" s="18">
        <f t="shared" si="112"/>
        <v>5529218.4699999988</v>
      </c>
      <c r="F510" s="18">
        <v>5529218.4699999997</v>
      </c>
      <c r="G510" s="21">
        <f t="shared" si="111"/>
        <v>100.00000000000003</v>
      </c>
    </row>
    <row r="511" spans="1:7" ht="22.8" x14ac:dyDescent="0.3">
      <c r="A511" s="22" t="s">
        <v>505</v>
      </c>
      <c r="B511" s="17">
        <v>853553</v>
      </c>
      <c r="C511" s="12">
        <v>-502454</v>
      </c>
      <c r="D511" s="15">
        <v>0</v>
      </c>
      <c r="E511" s="18">
        <f t="shared" si="112"/>
        <v>351099</v>
      </c>
      <c r="F511" s="18">
        <v>351099</v>
      </c>
      <c r="G511" s="21">
        <f t="shared" si="111"/>
        <v>100</v>
      </c>
    </row>
    <row r="512" spans="1:7" x14ac:dyDescent="0.3">
      <c r="A512" s="22" t="s">
        <v>506</v>
      </c>
      <c r="B512" s="17">
        <v>61740000</v>
      </c>
      <c r="C512" s="12">
        <v>12586406</v>
      </c>
      <c r="D512" s="15">
        <v>0</v>
      </c>
      <c r="E512" s="18">
        <f t="shared" si="112"/>
        <v>74326406</v>
      </c>
      <c r="F512" s="18">
        <v>74326406</v>
      </c>
      <c r="G512" s="21">
        <f t="shared" si="111"/>
        <v>100</v>
      </c>
    </row>
    <row r="513" spans="1:7" x14ac:dyDescent="0.3">
      <c r="A513" s="22" t="s">
        <v>507</v>
      </c>
      <c r="B513" s="17">
        <v>104958000</v>
      </c>
      <c r="C513" s="12">
        <v>32874681</v>
      </c>
      <c r="D513" s="15">
        <v>0</v>
      </c>
      <c r="E513" s="18">
        <f t="shared" si="112"/>
        <v>137832681</v>
      </c>
      <c r="F513" s="18">
        <v>137832681</v>
      </c>
      <c r="G513" s="21">
        <f t="shared" si="111"/>
        <v>100</v>
      </c>
    </row>
    <row r="514" spans="1:7" x14ac:dyDescent="0.3">
      <c r="A514" s="22" t="s">
        <v>508</v>
      </c>
      <c r="B514" s="17">
        <v>6300000</v>
      </c>
      <c r="C514" s="12">
        <v>-506376</v>
      </c>
      <c r="D514" s="15">
        <v>0</v>
      </c>
      <c r="E514" s="18">
        <f t="shared" si="112"/>
        <v>5793624</v>
      </c>
      <c r="F514" s="18">
        <v>5793624</v>
      </c>
      <c r="G514" s="21">
        <f t="shared" si="111"/>
        <v>100</v>
      </c>
    </row>
    <row r="515" spans="1:7" ht="22.8" x14ac:dyDescent="0.3">
      <c r="A515" s="22" t="s">
        <v>509</v>
      </c>
      <c r="B515" s="17">
        <v>3780000</v>
      </c>
      <c r="C515" s="12">
        <v>-3214264</v>
      </c>
      <c r="D515" s="15">
        <v>0</v>
      </c>
      <c r="E515" s="18">
        <f t="shared" si="112"/>
        <v>565736</v>
      </c>
      <c r="F515" s="18">
        <v>565736</v>
      </c>
      <c r="G515" s="21">
        <f t="shared" si="111"/>
        <v>100</v>
      </c>
    </row>
    <row r="516" spans="1:7" x14ac:dyDescent="0.3">
      <c r="A516" s="22" t="s">
        <v>510</v>
      </c>
      <c r="B516" s="17">
        <v>5650300</v>
      </c>
      <c r="C516" s="12">
        <v>532038222</v>
      </c>
      <c r="D516" s="15">
        <v>0</v>
      </c>
      <c r="E516" s="18">
        <f t="shared" si="112"/>
        <v>537688522</v>
      </c>
      <c r="F516" s="18">
        <v>537688522</v>
      </c>
      <c r="G516" s="21">
        <f t="shared" si="111"/>
        <v>100</v>
      </c>
    </row>
    <row r="517" spans="1:7" x14ac:dyDescent="0.3">
      <c r="A517" s="22" t="s">
        <v>511</v>
      </c>
      <c r="B517" s="17">
        <v>0</v>
      </c>
      <c r="C517" s="12">
        <v>50901</v>
      </c>
      <c r="D517" s="15">
        <v>0</v>
      </c>
      <c r="E517" s="18">
        <f t="shared" si="112"/>
        <v>50901</v>
      </c>
      <c r="F517" s="18">
        <v>50901</v>
      </c>
      <c r="G517" s="21">
        <f t="shared" si="111"/>
        <v>100</v>
      </c>
    </row>
    <row r="518" spans="1:7" x14ac:dyDescent="0.3">
      <c r="A518" s="7" t="s">
        <v>512</v>
      </c>
      <c r="B518" s="8">
        <f>SUM(B519:B526)</f>
        <v>19500380</v>
      </c>
      <c r="C518" s="8">
        <f>SUM(C519:C526)</f>
        <v>-10147292.530000001</v>
      </c>
      <c r="D518" s="8">
        <f>SUM(D519:D526)</f>
        <v>23811117.719999999</v>
      </c>
      <c r="E518" s="8">
        <f>SUM(E519:E526)</f>
        <v>33164205.189999998</v>
      </c>
      <c r="F518" s="8">
        <f>SUM(F519:F526)</f>
        <v>9353087.4699999988</v>
      </c>
      <c r="G518" s="9">
        <f t="shared" si="111"/>
        <v>28.202356777180459</v>
      </c>
    </row>
    <row r="519" spans="1:7" x14ac:dyDescent="0.3">
      <c r="A519" s="22" t="s">
        <v>513</v>
      </c>
      <c r="B519" s="17">
        <v>0</v>
      </c>
      <c r="C519" s="12">
        <v>977.36</v>
      </c>
      <c r="D519" s="12">
        <v>0</v>
      </c>
      <c r="E519" s="13">
        <f t="shared" ref="E519:E526" si="113">+B519+C519+D519</f>
        <v>977.36</v>
      </c>
      <c r="F519" s="13">
        <v>977.36</v>
      </c>
      <c r="G519" s="21">
        <f t="shared" si="111"/>
        <v>100</v>
      </c>
    </row>
    <row r="520" spans="1:7" x14ac:dyDescent="0.3">
      <c r="A520" s="22" t="s">
        <v>514</v>
      </c>
      <c r="B520" s="17">
        <v>1850000</v>
      </c>
      <c r="C520" s="12">
        <v>-1710155</v>
      </c>
      <c r="D520" s="12">
        <v>0</v>
      </c>
      <c r="E520" s="13">
        <f t="shared" si="113"/>
        <v>139845</v>
      </c>
      <c r="F520" s="13">
        <v>139845</v>
      </c>
      <c r="G520" s="21">
        <f t="shared" si="111"/>
        <v>100</v>
      </c>
    </row>
    <row r="521" spans="1:7" x14ac:dyDescent="0.3">
      <c r="A521" s="22" t="s">
        <v>515</v>
      </c>
      <c r="B521" s="17">
        <v>0</v>
      </c>
      <c r="C521" s="12">
        <v>-195549.6</v>
      </c>
      <c r="D521" s="12">
        <v>0</v>
      </c>
      <c r="E521" s="13">
        <f t="shared" si="113"/>
        <v>-195549.6</v>
      </c>
      <c r="F521" s="18">
        <v>-195549.6</v>
      </c>
      <c r="G521" s="21">
        <f t="shared" si="111"/>
        <v>100</v>
      </c>
    </row>
    <row r="522" spans="1:7" x14ac:dyDescent="0.3">
      <c r="A522" s="22" t="s">
        <v>516</v>
      </c>
      <c r="B522" s="17">
        <v>17650380</v>
      </c>
      <c r="C522" s="12">
        <v>-10748083.300000001</v>
      </c>
      <c r="D522" s="15">
        <v>23723707.719999999</v>
      </c>
      <c r="E522" s="13">
        <f t="shared" si="113"/>
        <v>30626004.419999998</v>
      </c>
      <c r="F522" s="13">
        <v>6902296.7000000002</v>
      </c>
      <c r="G522" s="21">
        <f t="shared" si="111"/>
        <v>22.53737250652431</v>
      </c>
    </row>
    <row r="523" spans="1:7" x14ac:dyDescent="0.3">
      <c r="A523" s="22" t="s">
        <v>517</v>
      </c>
      <c r="B523" s="17">
        <v>0</v>
      </c>
      <c r="C523" s="12">
        <v>780683.31</v>
      </c>
      <c r="D523" s="15">
        <v>0</v>
      </c>
      <c r="E523" s="13">
        <f t="shared" si="113"/>
        <v>780683.31</v>
      </c>
      <c r="F523" s="13">
        <v>780683.31</v>
      </c>
      <c r="G523" s="21">
        <f t="shared" si="111"/>
        <v>100</v>
      </c>
    </row>
    <row r="524" spans="1:7" x14ac:dyDescent="0.3">
      <c r="A524" s="22" t="s">
        <v>518</v>
      </c>
      <c r="B524" s="13">
        <v>0</v>
      </c>
      <c r="C524" s="12">
        <v>1229480</v>
      </c>
      <c r="D524" s="15">
        <v>87410</v>
      </c>
      <c r="E524" s="13">
        <f t="shared" si="113"/>
        <v>1316890</v>
      </c>
      <c r="F524" s="18">
        <v>1229480</v>
      </c>
      <c r="G524" s="21">
        <f t="shared" si="111"/>
        <v>93.362391695585814</v>
      </c>
    </row>
    <row r="525" spans="1:7" x14ac:dyDescent="0.3">
      <c r="A525" s="22" t="s">
        <v>519</v>
      </c>
      <c r="B525" s="13">
        <v>0</v>
      </c>
      <c r="C525" s="12">
        <v>400</v>
      </c>
      <c r="D525" s="12">
        <v>0</v>
      </c>
      <c r="E525" s="13">
        <f t="shared" si="113"/>
        <v>400</v>
      </c>
      <c r="F525" s="13">
        <v>400</v>
      </c>
      <c r="G525" s="21">
        <f t="shared" si="111"/>
        <v>100</v>
      </c>
    </row>
    <row r="526" spans="1:7" x14ac:dyDescent="0.3">
      <c r="A526" s="22" t="s">
        <v>520</v>
      </c>
      <c r="B526" s="17">
        <v>0</v>
      </c>
      <c r="C526" s="12">
        <v>494954.7</v>
      </c>
      <c r="D526" s="12">
        <v>0</v>
      </c>
      <c r="E526" s="13">
        <f t="shared" si="113"/>
        <v>494954.7</v>
      </c>
      <c r="F526" s="13">
        <v>494954.7</v>
      </c>
      <c r="G526" s="21">
        <f t="shared" si="111"/>
        <v>100</v>
      </c>
    </row>
    <row r="527" spans="1:7" x14ac:dyDescent="0.3">
      <c r="A527" s="7" t="s">
        <v>521</v>
      </c>
      <c r="B527" s="8">
        <f t="shared" ref="B527:D527" si="114">+B528</f>
        <v>0</v>
      </c>
      <c r="C527" s="8">
        <f>+C528</f>
        <v>0</v>
      </c>
      <c r="D527" s="8">
        <f t="shared" si="114"/>
        <v>157171493.25</v>
      </c>
      <c r="E527" s="8">
        <f>+E528</f>
        <v>157171493.25</v>
      </c>
      <c r="F527" s="8">
        <f>+F528</f>
        <v>0</v>
      </c>
      <c r="G527" s="9">
        <f>IF(F527=0,0,IF(E527=0,100,F527/E527*100))</f>
        <v>0</v>
      </c>
    </row>
    <row r="528" spans="1:7" x14ac:dyDescent="0.3">
      <c r="A528" s="22" t="s">
        <v>522</v>
      </c>
      <c r="B528" s="17">
        <v>0</v>
      </c>
      <c r="C528" s="12">
        <v>0</v>
      </c>
      <c r="D528" s="15">
        <v>157171493.25</v>
      </c>
      <c r="E528" s="13">
        <f t="shared" ref="E528" si="115">+B528+C528+D528</f>
        <v>157171493.25</v>
      </c>
      <c r="F528" s="13">
        <v>0</v>
      </c>
      <c r="G528" s="21">
        <f>IF(F528=0,0,IF(E528=0,100,F528/E528*100))</f>
        <v>0</v>
      </c>
    </row>
    <row r="529" spans="2:7" x14ac:dyDescent="0.3">
      <c r="B529" s="28"/>
      <c r="C529" s="29"/>
      <c r="D529" s="28"/>
      <c r="E529" s="28"/>
      <c r="F529" s="29"/>
      <c r="G529" s="30"/>
    </row>
    <row r="530" spans="2:7" x14ac:dyDescent="0.3">
      <c r="B530" s="28"/>
      <c r="C530" s="29"/>
      <c r="D530" s="28"/>
      <c r="E530" s="28"/>
      <c r="F530" s="29"/>
      <c r="G530" s="30"/>
    </row>
    <row r="531" spans="2:7" ht="15.6" x14ac:dyDescent="0.3">
      <c r="B531" s="28"/>
      <c r="C531" s="29"/>
      <c r="D531" s="28"/>
      <c r="E531" s="31"/>
      <c r="F531" s="32"/>
      <c r="G531" s="30"/>
    </row>
    <row r="532" spans="2:7" ht="14.4" x14ac:dyDescent="0.3">
      <c r="B532" s="28"/>
      <c r="C532" s="28"/>
      <c r="D532" s="28"/>
      <c r="E532" s="28"/>
      <c r="F532" s="32"/>
      <c r="G532" s="30"/>
    </row>
    <row r="533" spans="2:7" s="27" customFormat="1" x14ac:dyDescent="0.3">
      <c r="B533" s="28"/>
      <c r="C533" s="33"/>
      <c r="D533" s="28"/>
      <c r="E533" s="34"/>
      <c r="F533" s="28"/>
      <c r="G533" s="30"/>
    </row>
    <row r="534" spans="2:7" x14ac:dyDescent="0.3">
      <c r="B534" s="28"/>
      <c r="C534" s="28"/>
      <c r="D534" s="28"/>
      <c r="E534" s="34"/>
      <c r="F534" s="28"/>
      <c r="G534" s="30"/>
    </row>
    <row r="535" spans="2:7" x14ac:dyDescent="0.3">
      <c r="B535" s="28"/>
      <c r="C535" s="28"/>
      <c r="D535" s="28"/>
      <c r="E535" s="34"/>
      <c r="F535" s="28"/>
      <c r="G535" s="30"/>
    </row>
    <row r="536" spans="2:7" ht="14.4" x14ac:dyDescent="0.3">
      <c r="B536" s="28"/>
      <c r="C536" s="28"/>
      <c r="D536" s="28"/>
      <c r="E536" s="28"/>
      <c r="F536" s="32"/>
      <c r="G536" s="30"/>
    </row>
    <row r="537" spans="2:7" x14ac:dyDescent="0.3">
      <c r="B537" s="28"/>
      <c r="C537" s="28"/>
      <c r="D537" s="28"/>
      <c r="E537" s="28"/>
      <c r="F537" s="28"/>
      <c r="G537" s="30"/>
    </row>
    <row r="538" spans="2:7" x14ac:dyDescent="0.3">
      <c r="B538" s="28"/>
      <c r="C538" s="28"/>
      <c r="D538" s="28"/>
      <c r="E538" s="28"/>
      <c r="F538" s="28"/>
      <c r="G538" s="30"/>
    </row>
    <row r="539" spans="2:7" x14ac:dyDescent="0.3">
      <c r="B539" s="28"/>
      <c r="C539" s="28"/>
      <c r="D539" s="28"/>
      <c r="E539" s="28"/>
      <c r="F539" s="28"/>
      <c r="G539" s="30"/>
    </row>
    <row r="540" spans="2:7" x14ac:dyDescent="0.3">
      <c r="B540" s="33"/>
      <c r="C540" s="33"/>
      <c r="D540" s="28"/>
      <c r="E540" s="28"/>
      <c r="F540" s="28"/>
      <c r="G540" s="30"/>
    </row>
    <row r="541" spans="2:7" s="27" customFormat="1" x14ac:dyDescent="0.3">
      <c r="B541" s="28"/>
      <c r="C541" s="33"/>
      <c r="D541" s="28"/>
      <c r="E541" s="28"/>
      <c r="F541" s="28"/>
      <c r="G541" s="30"/>
    </row>
    <row r="542" spans="2:7" s="27" customFormat="1" ht="11.4" x14ac:dyDescent="0.3">
      <c r="B542" s="35"/>
      <c r="C542" s="35">
        <f>C541-C531</f>
        <v>0</v>
      </c>
      <c r="D542" s="35"/>
      <c r="E542" s="35"/>
      <c r="F542" s="35"/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19685039370078741" right="0.19685039370078741" top="0.35433070866141736" bottom="0.35433070866141736" header="0.31496062992125984" footer="0.31496062992125984"/>
  <pageSetup paperSize="5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2025-02-13T23:58:48Z</cp:lastPrinted>
  <dcterms:created xsi:type="dcterms:W3CDTF">2025-02-13T00:26:20Z</dcterms:created>
  <dcterms:modified xsi:type="dcterms:W3CDTF">2025-03-28T00:28:31Z</dcterms:modified>
</cp:coreProperties>
</file>